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Z:\Internet &amp; Intranet\Web Documents\"/>
    </mc:Choice>
  </mc:AlternateContent>
  <xr:revisionPtr revIDLastSave="0" documentId="8_{7746A822-3C80-499B-B347-1D187338CCC0}" xr6:coauthVersionLast="47" xr6:coauthVersionMax="47" xr10:uidLastSave="{00000000-0000-0000-0000-000000000000}"/>
  <bookViews>
    <workbookView xWindow="-120" yWindow="-120" windowWidth="29040" windowHeight="15840" tabRatio="558" activeTab="2" xr2:uid="{00000000-000D-0000-FFFF-FFFF00000000}"/>
  </bookViews>
  <sheets>
    <sheet name="Sites Assessment" sheetId="3" r:id="rId1"/>
    <sheet name="Calculations" sheetId="1" r:id="rId2"/>
    <sheet name="Other info" sheetId="4" r:id="rId3"/>
  </sheets>
  <definedNames>
    <definedName name="_xlnm._FilterDatabase" localSheetId="1" hidden="1">Calculations!$A$1:$AC$356</definedName>
    <definedName name="_xlnm._FilterDatabase" localSheetId="0" hidden="1">'Sites Assessment'!$B$28:$AI$383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 i="3" l="1"/>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29" i="3"/>
  <c r="D49" i="3"/>
  <c r="AG2" i="1"/>
  <c r="AH3" i="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328" i="1"/>
  <c r="AH329" i="1"/>
  <c r="AH330"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2" i="1"/>
  <c r="AG3" i="1"/>
  <c r="AG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348" i="1"/>
  <c r="AG349" i="1"/>
  <c r="AG350" i="1"/>
  <c r="AG351" i="1"/>
  <c r="AG352" i="1"/>
  <c r="AG353" i="1"/>
  <c r="AG354" i="1"/>
  <c r="AG355" i="1"/>
  <c r="AG356" i="1"/>
  <c r="R2" i="1"/>
  <c r="I2" i="1"/>
  <c r="AA298" i="1"/>
  <c r="AA281" i="1"/>
  <c r="AA131" i="1"/>
  <c r="AA114" i="1"/>
  <c r="AA42" i="1"/>
  <c r="AA33" i="1"/>
  <c r="AA18" i="1"/>
  <c r="AA13" i="1"/>
  <c r="AA3" i="1"/>
  <c r="AA4" i="1"/>
  <c r="AA5" i="1"/>
  <c r="AA6" i="1"/>
  <c r="AA7" i="1"/>
  <c r="AA8" i="1"/>
  <c r="AA9" i="1"/>
  <c r="AA10" i="1"/>
  <c r="AA11" i="1"/>
  <c r="AA12" i="1"/>
  <c r="AA14" i="1"/>
  <c r="AA15" i="1"/>
  <c r="AA16" i="1"/>
  <c r="AA17" i="1"/>
  <c r="AA19" i="1"/>
  <c r="AA20" i="1"/>
  <c r="AA21" i="1"/>
  <c r="AA22" i="1"/>
  <c r="AA23" i="1"/>
  <c r="AA24" i="1"/>
  <c r="AA25" i="1"/>
  <c r="AA26" i="1"/>
  <c r="AA27" i="1"/>
  <c r="AA28" i="1"/>
  <c r="AA29" i="1"/>
  <c r="AA30" i="1"/>
  <c r="AA31" i="1"/>
  <c r="AA32" i="1"/>
  <c r="AA34" i="1"/>
  <c r="AA35" i="1"/>
  <c r="AA36" i="1"/>
  <c r="AA37" i="1"/>
  <c r="AA38" i="1"/>
  <c r="AA39" i="1"/>
  <c r="AA40" i="1"/>
  <c r="AA41"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5" i="1"/>
  <c r="AA116" i="1"/>
  <c r="AA117" i="1"/>
  <c r="AA118" i="1"/>
  <c r="AA119" i="1"/>
  <c r="AA120" i="1"/>
  <c r="AA121" i="1"/>
  <c r="AA122" i="1"/>
  <c r="AA123" i="1"/>
  <c r="AA124" i="1"/>
  <c r="AA125" i="1"/>
  <c r="AA126" i="1"/>
  <c r="AA127" i="1"/>
  <c r="AA128" i="1"/>
  <c r="AA129" i="1"/>
  <c r="AA130"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2" i="1"/>
  <c r="AA283" i="1"/>
  <c r="AA284" i="1"/>
  <c r="AA285" i="1"/>
  <c r="AA286" i="1"/>
  <c r="AA287" i="1"/>
  <c r="AA288" i="1"/>
  <c r="AA289" i="1"/>
  <c r="AA290" i="1"/>
  <c r="AA291" i="1"/>
  <c r="AA292" i="1"/>
  <c r="AA293" i="1"/>
  <c r="AA294" i="1"/>
  <c r="AA295" i="1"/>
  <c r="AA296" i="1"/>
  <c r="AA297"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2" i="1"/>
  <c r="AB2" i="1"/>
  <c r="H43" i="1"/>
  <c r="B377" i="3" l="1"/>
  <c r="C377" i="3"/>
  <c r="D377" i="3"/>
  <c r="E377" i="3"/>
  <c r="H377" i="3"/>
  <c r="J377" i="3"/>
  <c r="L377" i="3"/>
  <c r="P377" i="3"/>
  <c r="R377" i="3"/>
  <c r="T377" i="3"/>
  <c r="V377" i="3"/>
  <c r="X377" i="3"/>
  <c r="Z377" i="3"/>
  <c r="AA377" i="3"/>
  <c r="AB377" i="3"/>
  <c r="AC377" i="3"/>
  <c r="B378" i="3"/>
  <c r="C378" i="3"/>
  <c r="D378" i="3"/>
  <c r="E378" i="3"/>
  <c r="H378" i="3"/>
  <c r="J378" i="3"/>
  <c r="L378" i="3"/>
  <c r="P378" i="3"/>
  <c r="R378" i="3"/>
  <c r="T378" i="3"/>
  <c r="V378" i="3"/>
  <c r="X378" i="3"/>
  <c r="Z378" i="3"/>
  <c r="AA378" i="3"/>
  <c r="AB378" i="3"/>
  <c r="AC378" i="3"/>
  <c r="B379" i="3"/>
  <c r="C379" i="3"/>
  <c r="D379" i="3"/>
  <c r="E379" i="3"/>
  <c r="H379" i="3"/>
  <c r="J379" i="3"/>
  <c r="L379" i="3"/>
  <c r="P379" i="3"/>
  <c r="R379" i="3"/>
  <c r="T379" i="3"/>
  <c r="V379" i="3"/>
  <c r="X379" i="3"/>
  <c r="Z379" i="3"/>
  <c r="AA379" i="3"/>
  <c r="AB379" i="3"/>
  <c r="AC379" i="3"/>
  <c r="B380" i="3"/>
  <c r="C380" i="3"/>
  <c r="D380" i="3"/>
  <c r="E380" i="3"/>
  <c r="H380" i="3"/>
  <c r="J380" i="3"/>
  <c r="L380" i="3"/>
  <c r="P380" i="3"/>
  <c r="R380" i="3"/>
  <c r="T380" i="3"/>
  <c r="V380" i="3"/>
  <c r="X380" i="3"/>
  <c r="Z380" i="3"/>
  <c r="AA380" i="3"/>
  <c r="AB380" i="3"/>
  <c r="AC380" i="3"/>
  <c r="B381" i="3"/>
  <c r="C381" i="3"/>
  <c r="D381" i="3"/>
  <c r="E381" i="3"/>
  <c r="H381" i="3"/>
  <c r="J381" i="3"/>
  <c r="L381" i="3"/>
  <c r="P381" i="3"/>
  <c r="R381" i="3"/>
  <c r="T381" i="3"/>
  <c r="V381" i="3"/>
  <c r="X381" i="3"/>
  <c r="Z381" i="3"/>
  <c r="AA381" i="3"/>
  <c r="AB381" i="3"/>
  <c r="AC381" i="3"/>
  <c r="B382" i="3"/>
  <c r="C382" i="3"/>
  <c r="D382" i="3"/>
  <c r="E382" i="3"/>
  <c r="H382" i="3"/>
  <c r="J382" i="3"/>
  <c r="L382" i="3"/>
  <c r="P382" i="3"/>
  <c r="R382" i="3"/>
  <c r="T382" i="3"/>
  <c r="V382" i="3"/>
  <c r="X382" i="3"/>
  <c r="Z382" i="3"/>
  <c r="AA382" i="3"/>
  <c r="AB382" i="3"/>
  <c r="AC382" i="3"/>
  <c r="B383" i="3"/>
  <c r="C383" i="3"/>
  <c r="D383" i="3"/>
  <c r="E383" i="3"/>
  <c r="H383" i="3"/>
  <c r="J383" i="3"/>
  <c r="L383" i="3"/>
  <c r="P383" i="3"/>
  <c r="R383" i="3"/>
  <c r="T383" i="3"/>
  <c r="V383" i="3"/>
  <c r="X383" i="3"/>
  <c r="Z383" i="3"/>
  <c r="AA383" i="3"/>
  <c r="AB383" i="3"/>
  <c r="AC383" i="3"/>
  <c r="H350" i="1"/>
  <c r="L350" i="1" s="1"/>
  <c r="G377" i="3" s="1"/>
  <c r="I350" i="1"/>
  <c r="M377" i="3" s="1"/>
  <c r="J350" i="1"/>
  <c r="K377" i="3" s="1"/>
  <c r="K350" i="1"/>
  <c r="I377" i="3" s="1"/>
  <c r="O350" i="1"/>
  <c r="Q350" i="1" s="1"/>
  <c r="V350" i="1" s="1"/>
  <c r="O377" i="3" s="1"/>
  <c r="R350" i="1"/>
  <c r="S377" i="3" s="1"/>
  <c r="S350" i="1"/>
  <c r="U350" i="1"/>
  <c r="AB350" i="1"/>
  <c r="W377" i="3" s="1"/>
  <c r="AC350" i="1"/>
  <c r="Y377" i="3" s="1"/>
  <c r="H351" i="1"/>
  <c r="L351" i="1" s="1"/>
  <c r="G378" i="3" s="1"/>
  <c r="I351" i="1"/>
  <c r="M378" i="3" s="1"/>
  <c r="J351" i="1"/>
  <c r="K378" i="3" s="1"/>
  <c r="K351" i="1"/>
  <c r="I378" i="3" s="1"/>
  <c r="O351" i="1"/>
  <c r="Q351" i="1" s="1"/>
  <c r="V351" i="1" s="1"/>
  <c r="O378" i="3" s="1"/>
  <c r="R351" i="1"/>
  <c r="S378" i="3" s="1"/>
  <c r="S351" i="1"/>
  <c r="U351" i="1"/>
  <c r="AB351" i="1"/>
  <c r="W378" i="3" s="1"/>
  <c r="AC351" i="1"/>
  <c r="Y378" i="3" s="1"/>
  <c r="H352" i="1"/>
  <c r="L352" i="1" s="1"/>
  <c r="G379" i="3" s="1"/>
  <c r="I352" i="1"/>
  <c r="M379" i="3" s="1"/>
  <c r="J352" i="1"/>
  <c r="K379" i="3" s="1"/>
  <c r="K352" i="1"/>
  <c r="I379" i="3" s="1"/>
  <c r="O352" i="1"/>
  <c r="T352" i="1" s="1"/>
  <c r="Q379" i="3" s="1"/>
  <c r="R352" i="1"/>
  <c r="S379" i="3" s="1"/>
  <c r="S352" i="1"/>
  <c r="U352" i="1"/>
  <c r="AB352" i="1"/>
  <c r="W379" i="3" s="1"/>
  <c r="AC352" i="1"/>
  <c r="Y379" i="3" s="1"/>
  <c r="H353" i="1"/>
  <c r="L353" i="1" s="1"/>
  <c r="G380" i="3" s="1"/>
  <c r="I353" i="1"/>
  <c r="M380" i="3" s="1"/>
  <c r="J353" i="1"/>
  <c r="K380" i="3" s="1"/>
  <c r="K353" i="1"/>
  <c r="I380" i="3" s="1"/>
  <c r="O353" i="1"/>
  <c r="Q353" i="1" s="1"/>
  <c r="V353" i="1" s="1"/>
  <c r="O380" i="3" s="1"/>
  <c r="R353" i="1"/>
  <c r="S380" i="3" s="1"/>
  <c r="S353" i="1"/>
  <c r="U353" i="1"/>
  <c r="AB353" i="1"/>
  <c r="W380" i="3" s="1"/>
  <c r="AC353" i="1"/>
  <c r="Y380" i="3" s="1"/>
  <c r="H354" i="1"/>
  <c r="L354" i="1" s="1"/>
  <c r="G381" i="3" s="1"/>
  <c r="I354" i="1"/>
  <c r="M381" i="3" s="1"/>
  <c r="J354" i="1"/>
  <c r="K381" i="3" s="1"/>
  <c r="K354" i="1"/>
  <c r="I381" i="3" s="1"/>
  <c r="O354" i="1"/>
  <c r="Q354" i="1" s="1"/>
  <c r="V354" i="1" s="1"/>
  <c r="O381" i="3" s="1"/>
  <c r="R354" i="1"/>
  <c r="S381" i="3" s="1"/>
  <c r="S354" i="1"/>
  <c r="U354" i="1"/>
  <c r="AB354" i="1"/>
  <c r="W381" i="3" s="1"/>
  <c r="AC354" i="1"/>
  <c r="Y381" i="3" s="1"/>
  <c r="H355" i="1"/>
  <c r="F382" i="3" s="1"/>
  <c r="I355" i="1"/>
  <c r="M382" i="3" s="1"/>
  <c r="J355" i="1"/>
  <c r="K382" i="3" s="1"/>
  <c r="K355" i="1"/>
  <c r="I382" i="3" s="1"/>
  <c r="O355" i="1"/>
  <c r="T355" i="1" s="1"/>
  <c r="Q382" i="3" s="1"/>
  <c r="R355" i="1"/>
  <c r="S382" i="3" s="1"/>
  <c r="S355" i="1"/>
  <c r="U355" i="1"/>
  <c r="AB355" i="1"/>
  <c r="W382" i="3" s="1"/>
  <c r="AC355" i="1"/>
  <c r="Y382" i="3" s="1"/>
  <c r="H356" i="1"/>
  <c r="L356" i="1" s="1"/>
  <c r="G383" i="3" s="1"/>
  <c r="I356" i="1"/>
  <c r="M383" i="3" s="1"/>
  <c r="J356" i="1"/>
  <c r="K383" i="3" s="1"/>
  <c r="K356" i="1"/>
  <c r="I383" i="3" s="1"/>
  <c r="O356" i="1"/>
  <c r="Q356" i="1" s="1"/>
  <c r="V356" i="1" s="1"/>
  <c r="O383" i="3" s="1"/>
  <c r="R356" i="1"/>
  <c r="S383" i="3" s="1"/>
  <c r="S356" i="1"/>
  <c r="U356" i="1"/>
  <c r="AB356" i="1"/>
  <c r="W383" i="3" s="1"/>
  <c r="AC356" i="1"/>
  <c r="Y383" i="3" s="1"/>
  <c r="AC349" i="1"/>
  <c r="Y376" i="3" s="1"/>
  <c r="AB349" i="1"/>
  <c r="W376" i="3" s="1"/>
  <c r="U349" i="1"/>
  <c r="S349" i="1"/>
  <c r="R349" i="1"/>
  <c r="S376" i="3" s="1"/>
  <c r="O349" i="1"/>
  <c r="T349" i="1" s="1"/>
  <c r="Q376" i="3" s="1"/>
  <c r="K349" i="1"/>
  <c r="I376" i="3" s="1"/>
  <c r="J349" i="1"/>
  <c r="K376" i="3" s="1"/>
  <c r="I349" i="1"/>
  <c r="H349" i="1"/>
  <c r="L349" i="1" s="1"/>
  <c r="G376" i="3" s="1"/>
  <c r="AC348" i="1"/>
  <c r="AB348" i="1"/>
  <c r="U348" i="1"/>
  <c r="S348" i="1"/>
  <c r="R348" i="1"/>
  <c r="O348" i="1"/>
  <c r="Q348" i="1" s="1"/>
  <c r="V348" i="1" s="1"/>
  <c r="K348" i="1"/>
  <c r="J348" i="1"/>
  <c r="K375" i="3" s="1"/>
  <c r="I348" i="1"/>
  <c r="H348" i="1"/>
  <c r="L348" i="1" s="1"/>
  <c r="AC347" i="1"/>
  <c r="AB347" i="1"/>
  <c r="W374" i="3" s="1"/>
  <c r="U347" i="1"/>
  <c r="S347" i="1"/>
  <c r="R347" i="1"/>
  <c r="S374" i="3" s="1"/>
  <c r="O347" i="1"/>
  <c r="T347" i="1" s="1"/>
  <c r="Q374" i="3" s="1"/>
  <c r="K347" i="1"/>
  <c r="I374" i="3" s="1"/>
  <c r="J347" i="1"/>
  <c r="I347" i="1"/>
  <c r="M374" i="3" s="1"/>
  <c r="H347" i="1"/>
  <c r="L347" i="1" s="1"/>
  <c r="G374" i="3" s="1"/>
  <c r="AC346" i="1"/>
  <c r="AB346" i="1"/>
  <c r="U346" i="1"/>
  <c r="S346" i="1"/>
  <c r="R346" i="1"/>
  <c r="S373" i="3" s="1"/>
  <c r="O346" i="1"/>
  <c r="K346" i="1"/>
  <c r="J346" i="1"/>
  <c r="I346" i="1"/>
  <c r="H346" i="1"/>
  <c r="L346" i="1" s="1"/>
  <c r="AC345" i="1"/>
  <c r="Y372" i="3" s="1"/>
  <c r="AB345" i="1"/>
  <c r="W372" i="3" s="1"/>
  <c r="U345" i="1"/>
  <c r="S345" i="1"/>
  <c r="R345" i="1"/>
  <c r="S372" i="3" s="1"/>
  <c r="O345" i="1"/>
  <c r="T345" i="1" s="1"/>
  <c r="K345" i="1"/>
  <c r="J345" i="1"/>
  <c r="K372" i="3" s="1"/>
  <c r="I345" i="1"/>
  <c r="M372" i="3" s="1"/>
  <c r="H345" i="1"/>
  <c r="L345" i="1" s="1"/>
  <c r="G372" i="3" s="1"/>
  <c r="AC344" i="1"/>
  <c r="Y371" i="3" s="1"/>
  <c r="AB344" i="1"/>
  <c r="W371" i="3" s="1"/>
  <c r="U344" i="1"/>
  <c r="S344" i="1"/>
  <c r="R344" i="1"/>
  <c r="S371" i="3" s="1"/>
  <c r="O344" i="1"/>
  <c r="Q344" i="1" s="1"/>
  <c r="V344" i="1" s="1"/>
  <c r="O371" i="3" s="1"/>
  <c r="K344" i="1"/>
  <c r="I371" i="3" s="1"/>
  <c r="J344" i="1"/>
  <c r="K371" i="3" s="1"/>
  <c r="I344" i="1"/>
  <c r="M371" i="3" s="1"/>
  <c r="H344" i="1"/>
  <c r="L344" i="1" s="1"/>
  <c r="AC343" i="1"/>
  <c r="AB343" i="1"/>
  <c r="U343" i="1"/>
  <c r="S343" i="1"/>
  <c r="R343" i="1"/>
  <c r="O343" i="1"/>
  <c r="Q343" i="1" s="1"/>
  <c r="V343" i="1" s="1"/>
  <c r="O370" i="3" s="1"/>
  <c r="K343" i="1"/>
  <c r="J343" i="1"/>
  <c r="I343" i="1"/>
  <c r="M370" i="3" s="1"/>
  <c r="H343" i="1"/>
  <c r="L343" i="1" s="1"/>
  <c r="AC342" i="1"/>
  <c r="Y369" i="3" s="1"/>
  <c r="AB342" i="1"/>
  <c r="W369" i="3" s="1"/>
  <c r="U342" i="1"/>
  <c r="S342" i="1"/>
  <c r="R342" i="1"/>
  <c r="O342" i="1"/>
  <c r="K342" i="1"/>
  <c r="J342" i="1"/>
  <c r="K369" i="3" s="1"/>
  <c r="I342" i="1"/>
  <c r="M369" i="3" s="1"/>
  <c r="H342" i="1"/>
  <c r="L342" i="1" s="1"/>
  <c r="G369" i="3" s="1"/>
  <c r="AC341" i="1"/>
  <c r="AB341" i="1"/>
  <c r="W368" i="3" s="1"/>
  <c r="U341" i="1"/>
  <c r="S341" i="1"/>
  <c r="R341" i="1"/>
  <c r="O341" i="1"/>
  <c r="T341" i="1" s="1"/>
  <c r="Q368" i="3" s="1"/>
  <c r="K341" i="1"/>
  <c r="J341" i="1"/>
  <c r="I341" i="1"/>
  <c r="H341" i="1"/>
  <c r="L341" i="1" s="1"/>
  <c r="G368" i="3" s="1"/>
  <c r="AC340" i="1"/>
  <c r="AB340" i="1"/>
  <c r="W367" i="3" s="1"/>
  <c r="U340" i="1"/>
  <c r="S340" i="1"/>
  <c r="R340" i="1"/>
  <c r="O340" i="1"/>
  <c r="Q340" i="1" s="1"/>
  <c r="V340" i="1" s="1"/>
  <c r="K340" i="1"/>
  <c r="I367" i="3" s="1"/>
  <c r="J340" i="1"/>
  <c r="K367" i="3" s="1"/>
  <c r="I340" i="1"/>
  <c r="M367" i="3" s="1"/>
  <c r="H340" i="1"/>
  <c r="L340" i="1" s="1"/>
  <c r="G367" i="3" s="1"/>
  <c r="AC339" i="1"/>
  <c r="Y366" i="3" s="1"/>
  <c r="AB339" i="1"/>
  <c r="W366" i="3" s="1"/>
  <c r="U339" i="1"/>
  <c r="S339" i="1"/>
  <c r="R339" i="1"/>
  <c r="S366" i="3" s="1"/>
  <c r="O339" i="1"/>
  <c r="T339" i="1" s="1"/>
  <c r="Q366" i="3" s="1"/>
  <c r="K339" i="1"/>
  <c r="I366" i="3" s="1"/>
  <c r="J339" i="1"/>
  <c r="K366" i="3" s="1"/>
  <c r="I339" i="1"/>
  <c r="M366" i="3" s="1"/>
  <c r="H339" i="1"/>
  <c r="L339" i="1" s="1"/>
  <c r="AC338" i="1"/>
  <c r="AB338" i="1"/>
  <c r="U338" i="1"/>
  <c r="S338" i="1"/>
  <c r="R338" i="1"/>
  <c r="S365" i="3" s="1"/>
  <c r="O338" i="1"/>
  <c r="K338" i="1"/>
  <c r="I365" i="3" s="1"/>
  <c r="J338" i="1"/>
  <c r="K365" i="3" s="1"/>
  <c r="I338" i="1"/>
  <c r="H338" i="1"/>
  <c r="L338" i="1" s="1"/>
  <c r="G365" i="3" s="1"/>
  <c r="AC337" i="1"/>
  <c r="Y364" i="3" s="1"/>
  <c r="AB337" i="1"/>
  <c r="W364" i="3" s="1"/>
  <c r="U337" i="1"/>
  <c r="S337" i="1"/>
  <c r="R337" i="1"/>
  <c r="O337" i="1"/>
  <c r="T337" i="1" s="1"/>
  <c r="Q364" i="3" s="1"/>
  <c r="K337" i="1"/>
  <c r="J337" i="1"/>
  <c r="K364" i="3" s="1"/>
  <c r="I337" i="1"/>
  <c r="H337" i="1"/>
  <c r="L337" i="1" s="1"/>
  <c r="G364" i="3" s="1"/>
  <c r="AC336" i="1"/>
  <c r="Y363" i="3" s="1"/>
  <c r="AB336" i="1"/>
  <c r="W363" i="3" s="1"/>
  <c r="U336" i="1"/>
  <c r="S336" i="1"/>
  <c r="R336" i="1"/>
  <c r="S363" i="3" s="1"/>
  <c r="O336" i="1"/>
  <c r="Q336" i="1" s="1"/>
  <c r="V336" i="1" s="1"/>
  <c r="O363" i="3" s="1"/>
  <c r="K336" i="1"/>
  <c r="I363" i="3" s="1"/>
  <c r="J336" i="1"/>
  <c r="K363" i="3" s="1"/>
  <c r="I336" i="1"/>
  <c r="H336" i="1"/>
  <c r="L336" i="1" s="1"/>
  <c r="G363" i="3" s="1"/>
  <c r="AC335" i="1"/>
  <c r="Y362" i="3" s="1"/>
  <c r="AB335" i="1"/>
  <c r="U335" i="1"/>
  <c r="S335" i="1"/>
  <c r="R335" i="1"/>
  <c r="S362" i="3" s="1"/>
  <c r="O335" i="1"/>
  <c r="T335" i="1" s="1"/>
  <c r="Q362" i="3" s="1"/>
  <c r="K335" i="1"/>
  <c r="I362" i="3" s="1"/>
  <c r="J335" i="1"/>
  <c r="I335" i="1"/>
  <c r="M362" i="3" s="1"/>
  <c r="H335" i="1"/>
  <c r="L335" i="1" s="1"/>
  <c r="G362" i="3" s="1"/>
  <c r="AC334" i="1"/>
  <c r="Y361" i="3" s="1"/>
  <c r="AB334" i="1"/>
  <c r="W361" i="3" s="1"/>
  <c r="U334" i="1"/>
  <c r="S334" i="1"/>
  <c r="R334" i="1"/>
  <c r="S361" i="3" s="1"/>
  <c r="O334" i="1"/>
  <c r="Q334" i="1" s="1"/>
  <c r="V334" i="1" s="1"/>
  <c r="K334" i="1"/>
  <c r="I361" i="3" s="1"/>
  <c r="J334" i="1"/>
  <c r="I334" i="1"/>
  <c r="M361" i="3" s="1"/>
  <c r="H334" i="1"/>
  <c r="L334" i="1" s="1"/>
  <c r="AC333" i="1"/>
  <c r="Y360" i="3" s="1"/>
  <c r="AB333" i="1"/>
  <c r="W360" i="3" s="1"/>
  <c r="U333" i="1"/>
  <c r="S333" i="1"/>
  <c r="R333" i="1"/>
  <c r="S360" i="3" s="1"/>
  <c r="O333" i="1"/>
  <c r="Q333" i="1" s="1"/>
  <c r="K333" i="1"/>
  <c r="J333" i="1"/>
  <c r="I333" i="1"/>
  <c r="M360" i="3" s="1"/>
  <c r="H333" i="1"/>
  <c r="L333" i="1" s="1"/>
  <c r="G360" i="3" s="1"/>
  <c r="AC332" i="1"/>
  <c r="Y359" i="3" s="1"/>
  <c r="AB332" i="1"/>
  <c r="W359" i="3" s="1"/>
  <c r="U332" i="1"/>
  <c r="S332" i="1"/>
  <c r="R332" i="1"/>
  <c r="S359" i="3" s="1"/>
  <c r="O332" i="1"/>
  <c r="Q332" i="1" s="1"/>
  <c r="V332" i="1" s="1"/>
  <c r="O359" i="3" s="1"/>
  <c r="K332" i="1"/>
  <c r="I359" i="3" s="1"/>
  <c r="J332" i="1"/>
  <c r="K359" i="3" s="1"/>
  <c r="I332" i="1"/>
  <c r="M359" i="3" s="1"/>
  <c r="H332" i="1"/>
  <c r="L332" i="1" s="1"/>
  <c r="G359" i="3" s="1"/>
  <c r="AC331" i="1"/>
  <c r="Y358" i="3" s="1"/>
  <c r="AB331" i="1"/>
  <c r="U331" i="1"/>
  <c r="S331" i="1"/>
  <c r="R331" i="1"/>
  <c r="S358" i="3" s="1"/>
  <c r="O331" i="1"/>
  <c r="T331" i="1" s="1"/>
  <c r="Q358" i="3" s="1"/>
  <c r="K331" i="1"/>
  <c r="I358" i="3" s="1"/>
  <c r="J331" i="1"/>
  <c r="I331" i="1"/>
  <c r="H331" i="1"/>
  <c r="L331" i="1" s="1"/>
  <c r="G358" i="3" s="1"/>
  <c r="AC330" i="1"/>
  <c r="AB330" i="1"/>
  <c r="W357" i="3" s="1"/>
  <c r="U330" i="1"/>
  <c r="S330" i="1"/>
  <c r="R330" i="1"/>
  <c r="O330" i="1"/>
  <c r="K330" i="1"/>
  <c r="J330" i="1"/>
  <c r="I330" i="1"/>
  <c r="M357" i="3" s="1"/>
  <c r="H330" i="1"/>
  <c r="L330" i="1" s="1"/>
  <c r="G357" i="3" s="1"/>
  <c r="AC329" i="1"/>
  <c r="Y356" i="3" s="1"/>
  <c r="AB329" i="1"/>
  <c r="W356" i="3" s="1"/>
  <c r="U329" i="1"/>
  <c r="S329" i="1"/>
  <c r="R329" i="1"/>
  <c r="S356" i="3" s="1"/>
  <c r="O329" i="1"/>
  <c r="T329" i="1" s="1"/>
  <c r="Q356" i="3" s="1"/>
  <c r="K329" i="1"/>
  <c r="I356" i="3" s="1"/>
  <c r="J329" i="1"/>
  <c r="K356" i="3" s="1"/>
  <c r="I329" i="1"/>
  <c r="M356" i="3" s="1"/>
  <c r="H329" i="1"/>
  <c r="L329" i="1" s="1"/>
  <c r="G356" i="3" s="1"/>
  <c r="AC328" i="1"/>
  <c r="AB328" i="1"/>
  <c r="U328" i="1"/>
  <c r="S328" i="1"/>
  <c r="R328" i="1"/>
  <c r="S355" i="3" s="1"/>
  <c r="O328" i="1"/>
  <c r="K328" i="1"/>
  <c r="J328" i="1"/>
  <c r="I328" i="1"/>
  <c r="H328" i="1"/>
  <c r="L328" i="1" s="1"/>
  <c r="G355" i="3" s="1"/>
  <c r="AC327" i="1"/>
  <c r="AB327" i="1"/>
  <c r="W354" i="3" s="1"/>
  <c r="U327" i="1"/>
  <c r="S327" i="1"/>
  <c r="R327" i="1"/>
  <c r="S354" i="3" s="1"/>
  <c r="O327" i="1"/>
  <c r="T327" i="1" s="1"/>
  <c r="Q354" i="3" s="1"/>
  <c r="K327" i="1"/>
  <c r="I354" i="3" s="1"/>
  <c r="J327" i="1"/>
  <c r="I327" i="1"/>
  <c r="M354" i="3" s="1"/>
  <c r="H327" i="1"/>
  <c r="L327" i="1" s="1"/>
  <c r="G354" i="3" s="1"/>
  <c r="AC326" i="1"/>
  <c r="Y353" i="3" s="1"/>
  <c r="AB326" i="1"/>
  <c r="W353" i="3" s="1"/>
  <c r="U326" i="1"/>
  <c r="S326" i="1"/>
  <c r="R326" i="1"/>
  <c r="O326" i="1"/>
  <c r="Q326" i="1" s="1"/>
  <c r="V326" i="1" s="1"/>
  <c r="O353" i="3" s="1"/>
  <c r="K326" i="1"/>
  <c r="J326" i="1"/>
  <c r="K353" i="3" s="1"/>
  <c r="I326" i="1"/>
  <c r="H326" i="1"/>
  <c r="L326" i="1" s="1"/>
  <c r="AC325" i="1"/>
  <c r="AB325" i="1"/>
  <c r="W352" i="3" s="1"/>
  <c r="U325" i="1"/>
  <c r="S325" i="1"/>
  <c r="R325" i="1"/>
  <c r="S352" i="3" s="1"/>
  <c r="O325" i="1"/>
  <c r="T325" i="1" s="1"/>
  <c r="Q352" i="3" s="1"/>
  <c r="K325" i="1"/>
  <c r="I352" i="3" s="1"/>
  <c r="J325" i="1"/>
  <c r="K352" i="3" s="1"/>
  <c r="I325" i="1"/>
  <c r="H325" i="1"/>
  <c r="L325" i="1" s="1"/>
  <c r="G352" i="3" s="1"/>
  <c r="AC324" i="1"/>
  <c r="Y351" i="3" s="1"/>
  <c r="AB324" i="1"/>
  <c r="W351" i="3" s="1"/>
  <c r="U324" i="1"/>
  <c r="S324" i="1"/>
  <c r="R324" i="1"/>
  <c r="S351" i="3" s="1"/>
  <c r="O324" i="1"/>
  <c r="Q324" i="1" s="1"/>
  <c r="V324" i="1" s="1"/>
  <c r="O351" i="3" s="1"/>
  <c r="K324" i="1"/>
  <c r="I351" i="3" s="1"/>
  <c r="J324" i="1"/>
  <c r="K351" i="3" s="1"/>
  <c r="I324" i="1"/>
  <c r="H324" i="1"/>
  <c r="L324" i="1" s="1"/>
  <c r="AC323" i="1"/>
  <c r="Y350" i="3" s="1"/>
  <c r="AB323" i="1"/>
  <c r="W350" i="3" s="1"/>
  <c r="U323" i="1"/>
  <c r="S323" i="1"/>
  <c r="R323" i="1"/>
  <c r="O323" i="1"/>
  <c r="T323" i="1" s="1"/>
  <c r="Q350" i="3" s="1"/>
  <c r="K323" i="1"/>
  <c r="J323" i="1"/>
  <c r="K350" i="3" s="1"/>
  <c r="I323" i="1"/>
  <c r="H323" i="1"/>
  <c r="L323" i="1" s="1"/>
  <c r="G350" i="3" s="1"/>
  <c r="AC322" i="1"/>
  <c r="AB322" i="1"/>
  <c r="W349" i="3" s="1"/>
  <c r="U322" i="1"/>
  <c r="S322" i="1"/>
  <c r="R322" i="1"/>
  <c r="S349" i="3" s="1"/>
  <c r="O322" i="1"/>
  <c r="K322" i="1"/>
  <c r="I349" i="3" s="1"/>
  <c r="J322" i="1"/>
  <c r="K349" i="3" s="1"/>
  <c r="I322" i="1"/>
  <c r="M349" i="3" s="1"/>
  <c r="H322" i="1"/>
  <c r="L322" i="1" s="1"/>
  <c r="G349" i="3" s="1"/>
  <c r="AC321" i="1"/>
  <c r="Y348" i="3" s="1"/>
  <c r="AB321" i="1"/>
  <c r="W348" i="3" s="1"/>
  <c r="U321" i="1"/>
  <c r="S321" i="1"/>
  <c r="R321" i="1"/>
  <c r="O321" i="1"/>
  <c r="K321" i="1"/>
  <c r="J321" i="1"/>
  <c r="K348" i="3" s="1"/>
  <c r="I321" i="1"/>
  <c r="H321" i="1"/>
  <c r="L321" i="1" s="1"/>
  <c r="G348" i="3" s="1"/>
  <c r="AC320" i="1"/>
  <c r="AB320" i="1"/>
  <c r="W347" i="3" s="1"/>
  <c r="U320" i="1"/>
  <c r="S320" i="1"/>
  <c r="R320" i="1"/>
  <c r="O320" i="1"/>
  <c r="Q320" i="1" s="1"/>
  <c r="V320" i="1" s="1"/>
  <c r="O347" i="3" s="1"/>
  <c r="K320" i="1"/>
  <c r="J320" i="1"/>
  <c r="K347" i="3" s="1"/>
  <c r="I320" i="1"/>
  <c r="M347" i="3" s="1"/>
  <c r="H320" i="1"/>
  <c r="L320" i="1" s="1"/>
  <c r="AC319" i="1"/>
  <c r="Y346" i="3" s="1"/>
  <c r="AB319" i="1"/>
  <c r="W346" i="3" s="1"/>
  <c r="U319" i="1"/>
  <c r="S319" i="1"/>
  <c r="R319" i="1"/>
  <c r="S346" i="3" s="1"/>
  <c r="O319" i="1"/>
  <c r="Q319" i="1" s="1"/>
  <c r="K319" i="1"/>
  <c r="J319" i="1"/>
  <c r="K346" i="3" s="1"/>
  <c r="I319" i="1"/>
  <c r="H319" i="1"/>
  <c r="L319" i="1" s="1"/>
  <c r="AC318" i="1"/>
  <c r="AB318" i="1"/>
  <c r="U318" i="1"/>
  <c r="S318" i="1"/>
  <c r="R318" i="1"/>
  <c r="O318" i="1"/>
  <c r="K318" i="1"/>
  <c r="J318" i="1"/>
  <c r="I318" i="1"/>
  <c r="M345" i="3" s="1"/>
  <c r="H318" i="1"/>
  <c r="L318" i="1" s="1"/>
  <c r="AC317" i="1"/>
  <c r="AB317" i="1"/>
  <c r="W344" i="3" s="1"/>
  <c r="U317" i="1"/>
  <c r="S317" i="1"/>
  <c r="R317" i="1"/>
  <c r="O317" i="1"/>
  <c r="Q317" i="1" s="1"/>
  <c r="V317" i="1" s="1"/>
  <c r="O344" i="3" s="1"/>
  <c r="K317" i="1"/>
  <c r="J317" i="1"/>
  <c r="K344" i="3" s="1"/>
  <c r="I317" i="1"/>
  <c r="H317" i="1"/>
  <c r="L317" i="1" s="1"/>
  <c r="G344" i="3" s="1"/>
  <c r="AC316" i="1"/>
  <c r="Y343" i="3" s="1"/>
  <c r="AB316" i="1"/>
  <c r="U316" i="1"/>
  <c r="S316" i="1"/>
  <c r="R316" i="1"/>
  <c r="S343" i="3" s="1"/>
  <c r="O316" i="1"/>
  <c r="Q316" i="1" s="1"/>
  <c r="V316" i="1" s="1"/>
  <c r="O343" i="3" s="1"/>
  <c r="K316" i="1"/>
  <c r="J316" i="1"/>
  <c r="K343" i="3" s="1"/>
  <c r="I316" i="1"/>
  <c r="M343" i="3" s="1"/>
  <c r="H316" i="1"/>
  <c r="L316" i="1" s="1"/>
  <c r="G343" i="3" s="1"/>
  <c r="AC315" i="1"/>
  <c r="Y342" i="3" s="1"/>
  <c r="AB315" i="1"/>
  <c r="U315" i="1"/>
  <c r="S315" i="1"/>
  <c r="R315" i="1"/>
  <c r="S342" i="3" s="1"/>
  <c r="O315" i="1"/>
  <c r="T315" i="1" s="1"/>
  <c r="Q342" i="3" s="1"/>
  <c r="K315" i="1"/>
  <c r="I342" i="3" s="1"/>
  <c r="J315" i="1"/>
  <c r="I315" i="1"/>
  <c r="H315" i="1"/>
  <c r="L315" i="1" s="1"/>
  <c r="AC314" i="1"/>
  <c r="Y341" i="3" s="1"/>
  <c r="AB314" i="1"/>
  <c r="U314" i="1"/>
  <c r="S314" i="1"/>
  <c r="R314" i="1"/>
  <c r="O314" i="1"/>
  <c r="K314" i="1"/>
  <c r="J314" i="1"/>
  <c r="K341" i="3" s="1"/>
  <c r="I314" i="1"/>
  <c r="M341" i="3" s="1"/>
  <c r="H314" i="1"/>
  <c r="F341" i="3" s="1"/>
  <c r="AC313" i="1"/>
  <c r="AB313" i="1"/>
  <c r="W340" i="3" s="1"/>
  <c r="U313" i="1"/>
  <c r="S313" i="1"/>
  <c r="R313" i="1"/>
  <c r="S340" i="3" s="1"/>
  <c r="O313" i="1"/>
  <c r="T313" i="1" s="1"/>
  <c r="Q340" i="3" s="1"/>
  <c r="K313" i="1"/>
  <c r="I340" i="3" s="1"/>
  <c r="J313" i="1"/>
  <c r="I313" i="1"/>
  <c r="M340" i="3" s="1"/>
  <c r="H313" i="1"/>
  <c r="L313" i="1" s="1"/>
  <c r="G340" i="3" s="1"/>
  <c r="AC312" i="1"/>
  <c r="Y339" i="3" s="1"/>
  <c r="AB312" i="1"/>
  <c r="U312" i="1"/>
  <c r="S312" i="1"/>
  <c r="R312" i="1"/>
  <c r="S339" i="3" s="1"/>
  <c r="O312" i="1"/>
  <c r="Q312" i="1" s="1"/>
  <c r="V312" i="1" s="1"/>
  <c r="K312" i="1"/>
  <c r="I339" i="3" s="1"/>
  <c r="J312" i="1"/>
  <c r="K339" i="3" s="1"/>
  <c r="I312" i="1"/>
  <c r="H312" i="1"/>
  <c r="L312" i="1" s="1"/>
  <c r="G339" i="3" s="1"/>
  <c r="AC311" i="1"/>
  <c r="Y338" i="3" s="1"/>
  <c r="AB311" i="1"/>
  <c r="W338" i="3" s="1"/>
  <c r="U311" i="1"/>
  <c r="S311" i="1"/>
  <c r="R311" i="1"/>
  <c r="O311" i="1"/>
  <c r="T311" i="1" s="1"/>
  <c r="Q338" i="3" s="1"/>
  <c r="K311" i="1"/>
  <c r="I338" i="3" s="1"/>
  <c r="J311" i="1"/>
  <c r="K338" i="3" s="1"/>
  <c r="I311" i="1"/>
  <c r="M338" i="3" s="1"/>
  <c r="H311" i="1"/>
  <c r="L311" i="1" s="1"/>
  <c r="AC310" i="1"/>
  <c r="AB310" i="1"/>
  <c r="W337" i="3" s="1"/>
  <c r="U310" i="1"/>
  <c r="S310" i="1"/>
  <c r="R310" i="1"/>
  <c r="S337" i="3" s="1"/>
  <c r="O310" i="1"/>
  <c r="Q310" i="1" s="1"/>
  <c r="V310" i="1" s="1"/>
  <c r="O337" i="3" s="1"/>
  <c r="K310" i="1"/>
  <c r="I337" i="3" s="1"/>
  <c r="J310" i="1"/>
  <c r="I310" i="1"/>
  <c r="H310" i="1"/>
  <c r="L310" i="1" s="1"/>
  <c r="AC309" i="1"/>
  <c r="AB309" i="1"/>
  <c r="W336" i="3" s="1"/>
  <c r="U309" i="1"/>
  <c r="S309" i="1"/>
  <c r="R309" i="1"/>
  <c r="S336" i="3" s="1"/>
  <c r="O309" i="1"/>
  <c r="Q309" i="1" s="1"/>
  <c r="K309" i="1"/>
  <c r="J309" i="1"/>
  <c r="I309" i="1"/>
  <c r="M336" i="3" s="1"/>
  <c r="H309" i="1"/>
  <c r="L309" i="1" s="1"/>
  <c r="G336" i="3" s="1"/>
  <c r="AC308" i="1"/>
  <c r="Y335" i="3" s="1"/>
  <c r="AB308" i="1"/>
  <c r="W335" i="3" s="1"/>
  <c r="U308" i="1"/>
  <c r="S308" i="1"/>
  <c r="R308" i="1"/>
  <c r="O308" i="1"/>
  <c r="Q308" i="1" s="1"/>
  <c r="V308" i="1" s="1"/>
  <c r="O335" i="3" s="1"/>
  <c r="K308" i="1"/>
  <c r="I335" i="3" s="1"/>
  <c r="J308" i="1"/>
  <c r="K335" i="3" s="1"/>
  <c r="I308" i="1"/>
  <c r="M335" i="3" s="1"/>
  <c r="H308" i="1"/>
  <c r="L308" i="1" s="1"/>
  <c r="G335" i="3" s="1"/>
  <c r="AC307" i="1"/>
  <c r="Y334" i="3" s="1"/>
  <c r="AB307" i="1"/>
  <c r="U307" i="1"/>
  <c r="S307" i="1"/>
  <c r="R307" i="1"/>
  <c r="O307" i="1"/>
  <c r="T307" i="1" s="1"/>
  <c r="Q334" i="3" s="1"/>
  <c r="K307" i="1"/>
  <c r="I334" i="3" s="1"/>
  <c r="J307" i="1"/>
  <c r="I307" i="1"/>
  <c r="H307" i="1"/>
  <c r="L307" i="1" s="1"/>
  <c r="G334" i="3" s="1"/>
  <c r="AC306" i="1"/>
  <c r="Y333" i="3" s="1"/>
  <c r="AB306" i="1"/>
  <c r="W333" i="3" s="1"/>
  <c r="U306" i="1"/>
  <c r="S306" i="1"/>
  <c r="R306" i="1"/>
  <c r="O306" i="1"/>
  <c r="K306" i="1"/>
  <c r="J306" i="1"/>
  <c r="K333" i="3" s="1"/>
  <c r="I306" i="1"/>
  <c r="H306" i="1"/>
  <c r="L306" i="1" s="1"/>
  <c r="G333" i="3" s="1"/>
  <c r="AC305" i="1"/>
  <c r="AB305" i="1"/>
  <c r="W332" i="3" s="1"/>
  <c r="U305" i="1"/>
  <c r="S305" i="1"/>
  <c r="R305" i="1"/>
  <c r="S332" i="3" s="1"/>
  <c r="O305" i="1"/>
  <c r="T305" i="1" s="1"/>
  <c r="Q332" i="3" s="1"/>
  <c r="K305" i="1"/>
  <c r="J305" i="1"/>
  <c r="I305" i="1"/>
  <c r="H305" i="1"/>
  <c r="L305" i="1" s="1"/>
  <c r="G332" i="3" s="1"/>
  <c r="AC304" i="1"/>
  <c r="AB304" i="1"/>
  <c r="W331" i="3" s="1"/>
  <c r="U304" i="1"/>
  <c r="S304" i="1"/>
  <c r="R304" i="1"/>
  <c r="O304" i="1"/>
  <c r="Q304" i="1" s="1"/>
  <c r="V304" i="1" s="1"/>
  <c r="K304" i="1"/>
  <c r="I331" i="3" s="1"/>
  <c r="J304" i="1"/>
  <c r="K331" i="3" s="1"/>
  <c r="I304" i="1"/>
  <c r="H304" i="1"/>
  <c r="L304" i="1" s="1"/>
  <c r="G331" i="3" s="1"/>
  <c r="AC303" i="1"/>
  <c r="Y330" i="3" s="1"/>
  <c r="AB303" i="1"/>
  <c r="W330" i="3" s="1"/>
  <c r="U303" i="1"/>
  <c r="S303" i="1"/>
  <c r="R303" i="1"/>
  <c r="S330" i="3" s="1"/>
  <c r="O303" i="1"/>
  <c r="Q303" i="1" s="1"/>
  <c r="K303" i="1"/>
  <c r="J303" i="1"/>
  <c r="K330" i="3" s="1"/>
  <c r="I303" i="1"/>
  <c r="H303" i="1"/>
  <c r="L303" i="1" s="1"/>
  <c r="AC302" i="1"/>
  <c r="AB302" i="1"/>
  <c r="U302" i="1"/>
  <c r="S302" i="1"/>
  <c r="R302" i="1"/>
  <c r="S329" i="3" s="1"/>
  <c r="O302" i="1"/>
  <c r="Q302" i="1" s="1"/>
  <c r="V302" i="1" s="1"/>
  <c r="K302" i="1"/>
  <c r="J302" i="1"/>
  <c r="I302" i="1"/>
  <c r="M329" i="3" s="1"/>
  <c r="H302" i="1"/>
  <c r="L302" i="1" s="1"/>
  <c r="G329" i="3" s="1"/>
  <c r="AC301" i="1"/>
  <c r="AB301" i="1"/>
  <c r="W328" i="3" s="1"/>
  <c r="U301" i="1"/>
  <c r="S301" i="1"/>
  <c r="R301" i="1"/>
  <c r="S328" i="3" s="1"/>
  <c r="O301" i="1"/>
  <c r="K301" i="1"/>
  <c r="I328" i="3" s="1"/>
  <c r="J301" i="1"/>
  <c r="I301" i="1"/>
  <c r="H301" i="1"/>
  <c r="L301" i="1" s="1"/>
  <c r="G328" i="3" s="1"/>
  <c r="AC300" i="1"/>
  <c r="AB300" i="1"/>
  <c r="W327" i="3" s="1"/>
  <c r="U300" i="1"/>
  <c r="S300" i="1"/>
  <c r="R300" i="1"/>
  <c r="S327" i="3" s="1"/>
  <c r="O300" i="1"/>
  <c r="Q300" i="1" s="1"/>
  <c r="V300" i="1" s="1"/>
  <c r="O327" i="3" s="1"/>
  <c r="K300" i="1"/>
  <c r="I327" i="3" s="1"/>
  <c r="J300" i="1"/>
  <c r="K327" i="3" s="1"/>
  <c r="I300" i="1"/>
  <c r="H300" i="1"/>
  <c r="L300" i="1" s="1"/>
  <c r="G327" i="3" s="1"/>
  <c r="AC299" i="1"/>
  <c r="Y326" i="3" s="1"/>
  <c r="AB299" i="1"/>
  <c r="W326" i="3" s="1"/>
  <c r="U299" i="1"/>
  <c r="S299" i="1"/>
  <c r="R299" i="1"/>
  <c r="O299" i="1"/>
  <c r="T299" i="1" s="1"/>
  <c r="Q326" i="3" s="1"/>
  <c r="K299" i="1"/>
  <c r="J299" i="1"/>
  <c r="K326" i="3" s="1"/>
  <c r="I299" i="1"/>
  <c r="H299" i="1"/>
  <c r="L299" i="1" s="1"/>
  <c r="G326" i="3" s="1"/>
  <c r="AC298" i="1"/>
  <c r="Y325" i="3" s="1"/>
  <c r="AB298" i="1"/>
  <c r="W325" i="3" s="1"/>
  <c r="U298" i="1"/>
  <c r="S298" i="1"/>
  <c r="R298" i="1"/>
  <c r="S325" i="3" s="1"/>
  <c r="O298" i="1"/>
  <c r="K298" i="1"/>
  <c r="J298" i="1"/>
  <c r="I298" i="1"/>
  <c r="M325" i="3" s="1"/>
  <c r="H298" i="1"/>
  <c r="L298" i="1" s="1"/>
  <c r="G325" i="3" s="1"/>
  <c r="AC297" i="1"/>
  <c r="AB297" i="1"/>
  <c r="W324" i="3" s="1"/>
  <c r="U297" i="1"/>
  <c r="S297" i="1"/>
  <c r="R297" i="1"/>
  <c r="S324" i="3" s="1"/>
  <c r="O297" i="1"/>
  <c r="T297" i="1" s="1"/>
  <c r="Q324" i="3" s="1"/>
  <c r="K297" i="1"/>
  <c r="I324" i="3" s="1"/>
  <c r="J297" i="1"/>
  <c r="I297" i="1"/>
  <c r="H297" i="1"/>
  <c r="L297" i="1" s="1"/>
  <c r="G324" i="3" s="1"/>
  <c r="AC296" i="1"/>
  <c r="Y323" i="3" s="1"/>
  <c r="AB296" i="1"/>
  <c r="W323" i="3" s="1"/>
  <c r="U296" i="1"/>
  <c r="S296" i="1"/>
  <c r="R296" i="1"/>
  <c r="O296" i="1"/>
  <c r="Q296" i="1" s="1"/>
  <c r="V296" i="1" s="1"/>
  <c r="K296" i="1"/>
  <c r="I323" i="3" s="1"/>
  <c r="J296" i="1"/>
  <c r="K323" i="3" s="1"/>
  <c r="I296" i="1"/>
  <c r="M323" i="3" s="1"/>
  <c r="H296" i="1"/>
  <c r="L296" i="1" s="1"/>
  <c r="G323" i="3" s="1"/>
  <c r="AC295" i="1"/>
  <c r="Y322" i="3" s="1"/>
  <c r="AB295" i="1"/>
  <c r="U295" i="1"/>
  <c r="S295" i="1"/>
  <c r="R295" i="1"/>
  <c r="O295" i="1"/>
  <c r="T295" i="1" s="1"/>
  <c r="Q322" i="3" s="1"/>
  <c r="K295" i="1"/>
  <c r="J295" i="1"/>
  <c r="K322" i="3" s="1"/>
  <c r="I295" i="1"/>
  <c r="H295" i="1"/>
  <c r="L295" i="1" s="1"/>
  <c r="G322" i="3" s="1"/>
  <c r="AC294" i="1"/>
  <c r="AB294" i="1"/>
  <c r="W321" i="3" s="1"/>
  <c r="U294" i="1"/>
  <c r="S294" i="1"/>
  <c r="R294" i="1"/>
  <c r="O294" i="1"/>
  <c r="K294" i="1"/>
  <c r="J294" i="1"/>
  <c r="K321" i="3" s="1"/>
  <c r="I294" i="1"/>
  <c r="M321" i="3" s="1"/>
  <c r="H294" i="1"/>
  <c r="L294" i="1" s="1"/>
  <c r="AC293" i="1"/>
  <c r="Y320" i="3" s="1"/>
  <c r="AB293" i="1"/>
  <c r="W320" i="3" s="1"/>
  <c r="U293" i="1"/>
  <c r="S293" i="1"/>
  <c r="R293" i="1"/>
  <c r="S320" i="3" s="1"/>
  <c r="O293" i="1"/>
  <c r="Q293" i="1" s="1"/>
  <c r="V293" i="1" s="1"/>
  <c r="O320" i="3" s="1"/>
  <c r="K293" i="1"/>
  <c r="I320" i="3" s="1"/>
  <c r="J293" i="1"/>
  <c r="K320" i="3" s="1"/>
  <c r="I293" i="1"/>
  <c r="H293" i="1"/>
  <c r="L293" i="1" s="1"/>
  <c r="G320" i="3" s="1"/>
  <c r="AC292" i="1"/>
  <c r="AB292" i="1"/>
  <c r="U292" i="1"/>
  <c r="S292" i="1"/>
  <c r="R292" i="1"/>
  <c r="S319" i="3" s="1"/>
  <c r="O292" i="1"/>
  <c r="K292" i="1"/>
  <c r="I319" i="3" s="1"/>
  <c r="J292" i="1"/>
  <c r="K319" i="3" s="1"/>
  <c r="I292" i="1"/>
  <c r="H292" i="1"/>
  <c r="L292" i="1" s="1"/>
  <c r="G319" i="3" s="1"/>
  <c r="AC291" i="1"/>
  <c r="AB291" i="1"/>
  <c r="U291" i="1"/>
  <c r="S291" i="1"/>
  <c r="R291" i="1"/>
  <c r="O291" i="1"/>
  <c r="T291" i="1" s="1"/>
  <c r="Q318" i="3" s="1"/>
  <c r="K291" i="1"/>
  <c r="I318" i="3" s="1"/>
  <c r="J291" i="1"/>
  <c r="K318" i="3" s="1"/>
  <c r="I291" i="1"/>
  <c r="M318" i="3" s="1"/>
  <c r="H291" i="1"/>
  <c r="L291" i="1" s="1"/>
  <c r="G318" i="3" s="1"/>
  <c r="AC290" i="1"/>
  <c r="Y317" i="3" s="1"/>
  <c r="AB290" i="1"/>
  <c r="W317" i="3" s="1"/>
  <c r="U290" i="1"/>
  <c r="S290" i="1"/>
  <c r="R290" i="1"/>
  <c r="S317" i="3" s="1"/>
  <c r="O290" i="1"/>
  <c r="K290" i="1"/>
  <c r="J290" i="1"/>
  <c r="I290" i="1"/>
  <c r="M317" i="3" s="1"/>
  <c r="H290" i="1"/>
  <c r="L290" i="1" s="1"/>
  <c r="G317" i="3" s="1"/>
  <c r="AC289" i="1"/>
  <c r="Y316" i="3" s="1"/>
  <c r="AB289" i="1"/>
  <c r="W316" i="3" s="1"/>
  <c r="U289" i="1"/>
  <c r="S289" i="1"/>
  <c r="R289" i="1"/>
  <c r="O289" i="1"/>
  <c r="T289" i="1" s="1"/>
  <c r="Q316" i="3" s="1"/>
  <c r="K289" i="1"/>
  <c r="J289" i="1"/>
  <c r="K316" i="3" s="1"/>
  <c r="I289" i="1"/>
  <c r="H289" i="1"/>
  <c r="L289" i="1" s="1"/>
  <c r="G316" i="3" s="1"/>
  <c r="AC288" i="1"/>
  <c r="Y315" i="3" s="1"/>
  <c r="AB288" i="1"/>
  <c r="W315" i="3" s="1"/>
  <c r="U288" i="1"/>
  <c r="S288" i="1"/>
  <c r="R288" i="1"/>
  <c r="S315" i="3" s="1"/>
  <c r="O288" i="1"/>
  <c r="Q288" i="1" s="1"/>
  <c r="V288" i="1" s="1"/>
  <c r="O315" i="3" s="1"/>
  <c r="K288" i="1"/>
  <c r="J288" i="1"/>
  <c r="K315" i="3" s="1"/>
  <c r="I288" i="1"/>
  <c r="H288" i="1"/>
  <c r="L288" i="1" s="1"/>
  <c r="AC287" i="1"/>
  <c r="Y314" i="3" s="1"/>
  <c r="AB287" i="1"/>
  <c r="W314" i="3" s="1"/>
  <c r="U287" i="1"/>
  <c r="S287" i="1"/>
  <c r="R287" i="1"/>
  <c r="O287" i="1"/>
  <c r="Q287" i="1" s="1"/>
  <c r="K287" i="1"/>
  <c r="J287" i="1"/>
  <c r="K314" i="3" s="1"/>
  <c r="I287" i="1"/>
  <c r="M314" i="3" s="1"/>
  <c r="H287" i="1"/>
  <c r="L287" i="1" s="1"/>
  <c r="G314" i="3" s="1"/>
  <c r="AC286" i="1"/>
  <c r="AB286" i="1"/>
  <c r="W313" i="3" s="1"/>
  <c r="U286" i="1"/>
  <c r="S286" i="1"/>
  <c r="R286" i="1"/>
  <c r="S313" i="3" s="1"/>
  <c r="O286" i="1"/>
  <c r="Q286" i="1" s="1"/>
  <c r="V286" i="1" s="1"/>
  <c r="O313" i="3" s="1"/>
  <c r="K286" i="1"/>
  <c r="I313" i="3" s="1"/>
  <c r="J286" i="1"/>
  <c r="I286" i="1"/>
  <c r="H286" i="1"/>
  <c r="L286" i="1" s="1"/>
  <c r="G313" i="3" s="1"/>
  <c r="AC285" i="1"/>
  <c r="Y312" i="3" s="1"/>
  <c r="AB285" i="1"/>
  <c r="W312" i="3" s="1"/>
  <c r="U285" i="1"/>
  <c r="S285" i="1"/>
  <c r="R285" i="1"/>
  <c r="S312" i="3" s="1"/>
  <c r="O285" i="1"/>
  <c r="T285" i="1" s="1"/>
  <c r="Q312" i="3" s="1"/>
  <c r="K285" i="1"/>
  <c r="J285" i="1"/>
  <c r="K312" i="3" s="1"/>
  <c r="I285" i="1"/>
  <c r="M312" i="3" s="1"/>
  <c r="H285" i="1"/>
  <c r="L285" i="1" s="1"/>
  <c r="G312" i="3" s="1"/>
  <c r="AC284" i="1"/>
  <c r="AB284" i="1"/>
  <c r="W311" i="3" s="1"/>
  <c r="U284" i="1"/>
  <c r="S284" i="1"/>
  <c r="R284" i="1"/>
  <c r="O284" i="1"/>
  <c r="K284" i="1"/>
  <c r="I311" i="3" s="1"/>
  <c r="J284" i="1"/>
  <c r="K311" i="3" s="1"/>
  <c r="I284" i="1"/>
  <c r="H284" i="1"/>
  <c r="L284" i="1" s="1"/>
  <c r="AC283" i="1"/>
  <c r="AB283" i="1"/>
  <c r="W310" i="3" s="1"/>
  <c r="U283" i="1"/>
  <c r="S283" i="1"/>
  <c r="R283" i="1"/>
  <c r="O283" i="1"/>
  <c r="T283" i="1" s="1"/>
  <c r="Q310" i="3" s="1"/>
  <c r="K283" i="1"/>
  <c r="J283" i="1"/>
  <c r="I283" i="1"/>
  <c r="M310" i="3" s="1"/>
  <c r="H283" i="1"/>
  <c r="F310" i="3" s="1"/>
  <c r="AC282" i="1"/>
  <c r="Y309" i="3" s="1"/>
  <c r="AB282" i="1"/>
  <c r="W309" i="3" s="1"/>
  <c r="U282" i="1"/>
  <c r="S282" i="1"/>
  <c r="R282" i="1"/>
  <c r="S309" i="3" s="1"/>
  <c r="O282" i="1"/>
  <c r="K282" i="1"/>
  <c r="I309" i="3" s="1"/>
  <c r="J282" i="1"/>
  <c r="K309" i="3" s="1"/>
  <c r="I282" i="1"/>
  <c r="M309" i="3" s="1"/>
  <c r="H282" i="1"/>
  <c r="L282" i="1" s="1"/>
  <c r="AC281" i="1"/>
  <c r="AB281" i="1"/>
  <c r="W308" i="3" s="1"/>
  <c r="U281" i="1"/>
  <c r="S281" i="1"/>
  <c r="R281" i="1"/>
  <c r="O281" i="1"/>
  <c r="T281" i="1" s="1"/>
  <c r="Q308" i="3" s="1"/>
  <c r="K281" i="1"/>
  <c r="I308" i="3" s="1"/>
  <c r="J281" i="1"/>
  <c r="I281" i="1"/>
  <c r="H281" i="1"/>
  <c r="L281" i="1" s="1"/>
  <c r="G308" i="3" s="1"/>
  <c r="AC280" i="1"/>
  <c r="Y307" i="3" s="1"/>
  <c r="AB280" i="1"/>
  <c r="W307" i="3" s="1"/>
  <c r="U280" i="1"/>
  <c r="S280" i="1"/>
  <c r="R280" i="1"/>
  <c r="O280" i="1"/>
  <c r="Q280" i="1" s="1"/>
  <c r="V280" i="1" s="1"/>
  <c r="O307" i="3" s="1"/>
  <c r="K280" i="1"/>
  <c r="I307" i="3" s="1"/>
  <c r="J280" i="1"/>
  <c r="I280" i="1"/>
  <c r="H280" i="1"/>
  <c r="L280" i="1" s="1"/>
  <c r="G307" i="3" s="1"/>
  <c r="AC279" i="1"/>
  <c r="Y306" i="3" s="1"/>
  <c r="AB279" i="1"/>
  <c r="U279" i="1"/>
  <c r="S279" i="1"/>
  <c r="R279" i="1"/>
  <c r="S306" i="3" s="1"/>
  <c r="O279" i="1"/>
  <c r="K279" i="1"/>
  <c r="I306" i="3" s="1"/>
  <c r="J279" i="1"/>
  <c r="I279" i="1"/>
  <c r="M306" i="3" s="1"/>
  <c r="H279" i="1"/>
  <c r="L279" i="1" s="1"/>
  <c r="AC278" i="1"/>
  <c r="AB278" i="1"/>
  <c r="W305" i="3" s="1"/>
  <c r="U278" i="1"/>
  <c r="T278" i="1"/>
  <c r="Q305" i="3" s="1"/>
  <c r="S278" i="1"/>
  <c r="R278" i="1"/>
  <c r="S305" i="3" s="1"/>
  <c r="O278" i="1"/>
  <c r="Q278" i="1" s="1"/>
  <c r="V278" i="1" s="1"/>
  <c r="K278" i="1"/>
  <c r="J278" i="1"/>
  <c r="I278" i="1"/>
  <c r="H278" i="1"/>
  <c r="L278" i="1" s="1"/>
  <c r="G305" i="3" s="1"/>
  <c r="AC277" i="1"/>
  <c r="Y304" i="3" s="1"/>
  <c r="AB277" i="1"/>
  <c r="W304" i="3" s="1"/>
  <c r="U277" i="1"/>
  <c r="S277" i="1"/>
  <c r="R277" i="1"/>
  <c r="S304" i="3" s="1"/>
  <c r="O277" i="1"/>
  <c r="T277" i="1" s="1"/>
  <c r="K277" i="1"/>
  <c r="I304" i="3" s="1"/>
  <c r="J277" i="1"/>
  <c r="I277" i="1"/>
  <c r="M304" i="3" s="1"/>
  <c r="H277" i="1"/>
  <c r="L277" i="1" s="1"/>
  <c r="G304" i="3" s="1"/>
  <c r="AC276" i="1"/>
  <c r="AB276" i="1"/>
  <c r="U276" i="1"/>
  <c r="S276" i="1"/>
  <c r="R276" i="1"/>
  <c r="O276" i="1"/>
  <c r="K276" i="1"/>
  <c r="I303" i="3" s="1"/>
  <c r="J276" i="1"/>
  <c r="I276" i="1"/>
  <c r="M303" i="3" s="1"/>
  <c r="H276" i="1"/>
  <c r="L276" i="1" s="1"/>
  <c r="AC275" i="1"/>
  <c r="Y302" i="3" s="1"/>
  <c r="AB275" i="1"/>
  <c r="W302" i="3" s="1"/>
  <c r="U275" i="1"/>
  <c r="S275" i="1"/>
  <c r="R275" i="1"/>
  <c r="S302" i="3" s="1"/>
  <c r="O275" i="1"/>
  <c r="K275" i="1"/>
  <c r="J275" i="1"/>
  <c r="K302" i="3" s="1"/>
  <c r="I275" i="1"/>
  <c r="M302" i="3" s="1"/>
  <c r="H275" i="1"/>
  <c r="AC274" i="1"/>
  <c r="AB274" i="1"/>
  <c r="W301" i="3" s="1"/>
  <c r="U274" i="1"/>
  <c r="S274" i="1"/>
  <c r="R274" i="1"/>
  <c r="S301" i="3" s="1"/>
  <c r="O274" i="1"/>
  <c r="K274" i="1"/>
  <c r="I301" i="3" s="1"/>
  <c r="J274" i="1"/>
  <c r="I274" i="1"/>
  <c r="H274" i="1"/>
  <c r="L274" i="1" s="1"/>
  <c r="G301" i="3" s="1"/>
  <c r="AC273" i="1"/>
  <c r="Y300" i="3" s="1"/>
  <c r="AB273" i="1"/>
  <c r="W300" i="3" s="1"/>
  <c r="U273" i="1"/>
  <c r="S273" i="1"/>
  <c r="R273" i="1"/>
  <c r="S300" i="3" s="1"/>
  <c r="O273" i="1"/>
  <c r="T273" i="1" s="1"/>
  <c r="Q300" i="3" s="1"/>
  <c r="K273" i="1"/>
  <c r="J273" i="1"/>
  <c r="K300" i="3" s="1"/>
  <c r="I273" i="1"/>
  <c r="M300" i="3" s="1"/>
  <c r="H273" i="1"/>
  <c r="AC272" i="1"/>
  <c r="Y299" i="3" s="1"/>
  <c r="AB272" i="1"/>
  <c r="U272" i="1"/>
  <c r="S272" i="1"/>
  <c r="R272" i="1"/>
  <c r="O272" i="1"/>
  <c r="K272" i="1"/>
  <c r="I299" i="3" s="1"/>
  <c r="J272" i="1"/>
  <c r="K299" i="3" s="1"/>
  <c r="I272" i="1"/>
  <c r="M299" i="3" s="1"/>
  <c r="H272" i="1"/>
  <c r="L272" i="1" s="1"/>
  <c r="G299" i="3" s="1"/>
  <c r="AC271" i="1"/>
  <c r="Y298" i="3" s="1"/>
  <c r="AB271" i="1"/>
  <c r="U271" i="1"/>
  <c r="S271" i="1"/>
  <c r="R271" i="1"/>
  <c r="S298" i="3" s="1"/>
  <c r="O271" i="1"/>
  <c r="T271" i="1" s="1"/>
  <c r="Q298" i="3" s="1"/>
  <c r="K271" i="1"/>
  <c r="J271" i="1"/>
  <c r="I271" i="1"/>
  <c r="H271" i="1"/>
  <c r="L271" i="1" s="1"/>
  <c r="G298" i="3" s="1"/>
  <c r="AC270" i="1"/>
  <c r="Y297" i="3" s="1"/>
  <c r="AB270" i="1"/>
  <c r="U270" i="1"/>
  <c r="S270" i="1"/>
  <c r="R270" i="1"/>
  <c r="S297" i="3" s="1"/>
  <c r="O270" i="1"/>
  <c r="Q270" i="1" s="1"/>
  <c r="V270" i="1" s="1"/>
  <c r="K270" i="1"/>
  <c r="I297" i="3" s="1"/>
  <c r="J270" i="1"/>
  <c r="I270" i="1"/>
  <c r="H270" i="1"/>
  <c r="L270" i="1" s="1"/>
  <c r="G297" i="3" s="1"/>
  <c r="AC269" i="1"/>
  <c r="Y296" i="3" s="1"/>
  <c r="AB269" i="1"/>
  <c r="U269" i="1"/>
  <c r="S269" i="1"/>
  <c r="R269" i="1"/>
  <c r="O269" i="1"/>
  <c r="T269" i="1" s="1"/>
  <c r="Q296" i="3" s="1"/>
  <c r="K269" i="1"/>
  <c r="J269" i="1"/>
  <c r="I269" i="1"/>
  <c r="M296" i="3" s="1"/>
  <c r="H269" i="1"/>
  <c r="L269" i="1" s="1"/>
  <c r="AC268" i="1"/>
  <c r="Y295" i="3" s="1"/>
  <c r="AB268" i="1"/>
  <c r="W295" i="3" s="1"/>
  <c r="U268" i="1"/>
  <c r="S268" i="1"/>
  <c r="R268" i="1"/>
  <c r="S295" i="3" s="1"/>
  <c r="O268" i="1"/>
  <c r="K268" i="1"/>
  <c r="I295" i="3" s="1"/>
  <c r="J268" i="1"/>
  <c r="I268" i="1"/>
  <c r="M295" i="3" s="1"/>
  <c r="H268" i="1"/>
  <c r="L268" i="1" s="1"/>
  <c r="AC267" i="1"/>
  <c r="Y294" i="3" s="1"/>
  <c r="AB267" i="1"/>
  <c r="W294" i="3" s="1"/>
  <c r="U267" i="1"/>
  <c r="S267" i="1"/>
  <c r="R267" i="1"/>
  <c r="S294" i="3" s="1"/>
  <c r="O267" i="1"/>
  <c r="T267" i="1" s="1"/>
  <c r="Q294" i="3" s="1"/>
  <c r="K267" i="1"/>
  <c r="I294" i="3" s="1"/>
  <c r="J267" i="1"/>
  <c r="K294" i="3" s="1"/>
  <c r="I267" i="1"/>
  <c r="M294" i="3" s="1"/>
  <c r="H267" i="1"/>
  <c r="L267" i="1" s="1"/>
  <c r="G294" i="3" s="1"/>
  <c r="AC266" i="1"/>
  <c r="AB266" i="1"/>
  <c r="U266" i="1"/>
  <c r="S266" i="1"/>
  <c r="R266" i="1"/>
  <c r="S293" i="3" s="1"/>
  <c r="O266" i="1"/>
  <c r="K266" i="1"/>
  <c r="I293" i="3" s="1"/>
  <c r="J266" i="1"/>
  <c r="I266" i="1"/>
  <c r="H266" i="1"/>
  <c r="L266" i="1" s="1"/>
  <c r="G293" i="3" s="1"/>
  <c r="AC265" i="1"/>
  <c r="Y292" i="3" s="1"/>
  <c r="AB265" i="1"/>
  <c r="W292" i="3" s="1"/>
  <c r="U265" i="1"/>
  <c r="S265" i="1"/>
  <c r="R265" i="1"/>
  <c r="O265" i="1"/>
  <c r="T265" i="1" s="1"/>
  <c r="K265" i="1"/>
  <c r="I292" i="3" s="1"/>
  <c r="J265" i="1"/>
  <c r="I265" i="1"/>
  <c r="M292" i="3" s="1"/>
  <c r="H265" i="1"/>
  <c r="L265" i="1" s="1"/>
  <c r="G292" i="3" s="1"/>
  <c r="AC264" i="1"/>
  <c r="Y291" i="3" s="1"/>
  <c r="AB264" i="1"/>
  <c r="W291" i="3" s="1"/>
  <c r="U264" i="1"/>
  <c r="S264" i="1"/>
  <c r="R264" i="1"/>
  <c r="S291" i="3" s="1"/>
  <c r="O264" i="1"/>
  <c r="Q264" i="1" s="1"/>
  <c r="V264" i="1" s="1"/>
  <c r="O291" i="3" s="1"/>
  <c r="K264" i="1"/>
  <c r="I291" i="3" s="1"/>
  <c r="J264" i="1"/>
  <c r="K291" i="3" s="1"/>
  <c r="I264" i="1"/>
  <c r="M291" i="3" s="1"/>
  <c r="H264" i="1"/>
  <c r="L264" i="1" s="1"/>
  <c r="AC263" i="1"/>
  <c r="AB263" i="1"/>
  <c r="W290" i="3" s="1"/>
  <c r="U263" i="1"/>
  <c r="S263" i="1"/>
  <c r="R263" i="1"/>
  <c r="S290" i="3" s="1"/>
  <c r="O263" i="1"/>
  <c r="Q263" i="1" s="1"/>
  <c r="K263" i="1"/>
  <c r="I290" i="3" s="1"/>
  <c r="J263" i="1"/>
  <c r="K290" i="3" s="1"/>
  <c r="I263" i="1"/>
  <c r="H263" i="1"/>
  <c r="L263" i="1" s="1"/>
  <c r="G290" i="3" s="1"/>
  <c r="AC262" i="1"/>
  <c r="Y289" i="3" s="1"/>
  <c r="AB262" i="1"/>
  <c r="W289" i="3" s="1"/>
  <c r="U262" i="1"/>
  <c r="S262" i="1"/>
  <c r="R262" i="1"/>
  <c r="S289" i="3" s="1"/>
  <c r="O262" i="1"/>
  <c r="Q262" i="1" s="1"/>
  <c r="V262" i="1" s="1"/>
  <c r="O289" i="3" s="1"/>
  <c r="K262" i="1"/>
  <c r="J262" i="1"/>
  <c r="K289" i="3" s="1"/>
  <c r="I262" i="1"/>
  <c r="M289" i="3" s="1"/>
  <c r="H262" i="1"/>
  <c r="L262" i="1" s="1"/>
  <c r="G289" i="3" s="1"/>
  <c r="AC261" i="1"/>
  <c r="Y288" i="3" s="1"/>
  <c r="AB261" i="1"/>
  <c r="W288" i="3" s="1"/>
  <c r="U261" i="1"/>
  <c r="S261" i="1"/>
  <c r="R261" i="1"/>
  <c r="S288" i="3" s="1"/>
  <c r="O261" i="1"/>
  <c r="T261" i="1" s="1"/>
  <c r="K261" i="1"/>
  <c r="I288" i="3" s="1"/>
  <c r="J261" i="1"/>
  <c r="I261" i="1"/>
  <c r="M288" i="3" s="1"/>
  <c r="H261" i="1"/>
  <c r="L261" i="1" s="1"/>
  <c r="AC260" i="1"/>
  <c r="Y287" i="3" s="1"/>
  <c r="AB260" i="1"/>
  <c r="U260" i="1"/>
  <c r="S260" i="1"/>
  <c r="R260" i="1"/>
  <c r="S287" i="3" s="1"/>
  <c r="O260" i="1"/>
  <c r="T260" i="1" s="1"/>
  <c r="Q287" i="3" s="1"/>
  <c r="K260" i="1"/>
  <c r="I287" i="3" s="1"/>
  <c r="J260" i="1"/>
  <c r="I260" i="1"/>
  <c r="M287" i="3" s="1"/>
  <c r="H260" i="1"/>
  <c r="AC259" i="1"/>
  <c r="Y286" i="3" s="1"/>
  <c r="AB259" i="1"/>
  <c r="W286" i="3" s="1"/>
  <c r="U259" i="1"/>
  <c r="S259" i="1"/>
  <c r="R259" i="1"/>
  <c r="S286" i="3" s="1"/>
  <c r="O259" i="1"/>
  <c r="T259" i="1" s="1"/>
  <c r="K259" i="1"/>
  <c r="I286" i="3" s="1"/>
  <c r="J259" i="1"/>
  <c r="K286" i="3" s="1"/>
  <c r="I259" i="1"/>
  <c r="H259" i="1"/>
  <c r="L259" i="1" s="1"/>
  <c r="G286" i="3" s="1"/>
  <c r="AC258" i="1"/>
  <c r="Y285" i="3" s="1"/>
  <c r="AB258" i="1"/>
  <c r="W285" i="3" s="1"/>
  <c r="U258" i="1"/>
  <c r="S258" i="1"/>
  <c r="R258" i="1"/>
  <c r="S285" i="3" s="1"/>
  <c r="O258" i="1"/>
  <c r="K258" i="1"/>
  <c r="J258" i="1"/>
  <c r="K285" i="3" s="1"/>
  <c r="I258" i="1"/>
  <c r="H258" i="1"/>
  <c r="L258" i="1" s="1"/>
  <c r="AC257" i="1"/>
  <c r="Y284" i="3" s="1"/>
  <c r="AB257" i="1"/>
  <c r="U257" i="1"/>
  <c r="S257" i="1"/>
  <c r="R257" i="1"/>
  <c r="S284" i="3" s="1"/>
  <c r="O257" i="1"/>
  <c r="T257" i="1" s="1"/>
  <c r="K257" i="1"/>
  <c r="J257" i="1"/>
  <c r="K284" i="3" s="1"/>
  <c r="I257" i="1"/>
  <c r="M284" i="3" s="1"/>
  <c r="H257" i="1"/>
  <c r="L257" i="1" s="1"/>
  <c r="G284" i="3" s="1"/>
  <c r="AC256" i="1"/>
  <c r="AB256" i="1"/>
  <c r="W283" i="3" s="1"/>
  <c r="U256" i="1"/>
  <c r="S256" i="1"/>
  <c r="R256" i="1"/>
  <c r="S283" i="3" s="1"/>
  <c r="O256" i="1"/>
  <c r="Q256" i="1" s="1"/>
  <c r="V256" i="1" s="1"/>
  <c r="K256" i="1"/>
  <c r="I283" i="3" s="1"/>
  <c r="J256" i="1"/>
  <c r="K283" i="3" s="1"/>
  <c r="I256" i="1"/>
  <c r="M283" i="3" s="1"/>
  <c r="H256" i="1"/>
  <c r="L256" i="1" s="1"/>
  <c r="AC255" i="1"/>
  <c r="AB255" i="1"/>
  <c r="W282" i="3" s="1"/>
  <c r="U255" i="1"/>
  <c r="S255" i="1"/>
  <c r="R255" i="1"/>
  <c r="S282" i="3" s="1"/>
  <c r="O255" i="1"/>
  <c r="Q255" i="1" s="1"/>
  <c r="K255" i="1"/>
  <c r="I282" i="3" s="1"/>
  <c r="J255" i="1"/>
  <c r="K282" i="3" s="1"/>
  <c r="I255" i="1"/>
  <c r="H255" i="1"/>
  <c r="L255" i="1" s="1"/>
  <c r="G282" i="3" s="1"/>
  <c r="AC254" i="1"/>
  <c r="AB254" i="1"/>
  <c r="W281" i="3" s="1"/>
  <c r="U254" i="1"/>
  <c r="S254" i="1"/>
  <c r="R254" i="1"/>
  <c r="S281" i="3" s="1"/>
  <c r="O254" i="1"/>
  <c r="Q254" i="1" s="1"/>
  <c r="V254" i="1" s="1"/>
  <c r="O281" i="3" s="1"/>
  <c r="K254" i="1"/>
  <c r="J254" i="1"/>
  <c r="I254" i="1"/>
  <c r="M281" i="3" s="1"/>
  <c r="H254" i="1"/>
  <c r="L254" i="1" s="1"/>
  <c r="G281" i="3" s="1"/>
  <c r="AC253" i="1"/>
  <c r="Y280" i="3" s="1"/>
  <c r="AB253" i="1"/>
  <c r="W280" i="3" s="1"/>
  <c r="U253" i="1"/>
  <c r="S253" i="1"/>
  <c r="R253" i="1"/>
  <c r="S280" i="3" s="1"/>
  <c r="O253" i="1"/>
  <c r="K253" i="1"/>
  <c r="J253" i="1"/>
  <c r="K280" i="3" s="1"/>
  <c r="I253" i="1"/>
  <c r="M280" i="3" s="1"/>
  <c r="H253" i="1"/>
  <c r="L253" i="1" s="1"/>
  <c r="G280" i="3" s="1"/>
  <c r="AC252" i="1"/>
  <c r="Y279" i="3" s="1"/>
  <c r="AB252" i="1"/>
  <c r="W279" i="3" s="1"/>
  <c r="U252" i="1"/>
  <c r="S252" i="1"/>
  <c r="R252" i="1"/>
  <c r="O252" i="1"/>
  <c r="T252" i="1" s="1"/>
  <c r="K252" i="1"/>
  <c r="J252" i="1"/>
  <c r="K279" i="3" s="1"/>
  <c r="I252" i="1"/>
  <c r="H252" i="1"/>
  <c r="L252" i="1" s="1"/>
  <c r="G279" i="3" s="1"/>
  <c r="AC251" i="1"/>
  <c r="Y278" i="3" s="1"/>
  <c r="AB251" i="1"/>
  <c r="U251" i="1"/>
  <c r="S251" i="1"/>
  <c r="R251" i="1"/>
  <c r="S278" i="3" s="1"/>
  <c r="O251" i="1"/>
  <c r="T251" i="1" s="1"/>
  <c r="Q278" i="3" s="1"/>
  <c r="K251" i="1"/>
  <c r="J251" i="1"/>
  <c r="K278" i="3" s="1"/>
  <c r="I251" i="1"/>
  <c r="H251" i="1"/>
  <c r="L251" i="1" s="1"/>
  <c r="G278" i="3" s="1"/>
  <c r="AC250" i="1"/>
  <c r="Y277" i="3" s="1"/>
  <c r="AB250" i="1"/>
  <c r="U250" i="1"/>
  <c r="S250" i="1"/>
  <c r="R250" i="1"/>
  <c r="O250" i="1"/>
  <c r="K250" i="1"/>
  <c r="J250" i="1"/>
  <c r="I250" i="1"/>
  <c r="M277" i="3" s="1"/>
  <c r="H250" i="1"/>
  <c r="L250" i="1" s="1"/>
  <c r="G277" i="3" s="1"/>
  <c r="AC249" i="1"/>
  <c r="Y276" i="3" s="1"/>
  <c r="AB249" i="1"/>
  <c r="W276" i="3" s="1"/>
  <c r="U249" i="1"/>
  <c r="S249" i="1"/>
  <c r="R249" i="1"/>
  <c r="S276" i="3" s="1"/>
  <c r="O249" i="1"/>
  <c r="T249" i="1" s="1"/>
  <c r="K249" i="1"/>
  <c r="J249" i="1"/>
  <c r="K276" i="3" s="1"/>
  <c r="I249" i="1"/>
  <c r="M276" i="3" s="1"/>
  <c r="H249" i="1"/>
  <c r="L249" i="1" s="1"/>
  <c r="G276" i="3" s="1"/>
  <c r="AC248" i="1"/>
  <c r="Y275" i="3" s="1"/>
  <c r="AB248" i="1"/>
  <c r="U248" i="1"/>
  <c r="S248" i="1"/>
  <c r="R248" i="1"/>
  <c r="S275" i="3" s="1"/>
  <c r="O248" i="1"/>
  <c r="Q248" i="1" s="1"/>
  <c r="V248" i="1" s="1"/>
  <c r="O275" i="3" s="1"/>
  <c r="K248" i="1"/>
  <c r="I275" i="3" s="1"/>
  <c r="J248" i="1"/>
  <c r="K275" i="3" s="1"/>
  <c r="I248" i="1"/>
  <c r="M275" i="3" s="1"/>
  <c r="H248" i="1"/>
  <c r="L248" i="1" s="1"/>
  <c r="G275" i="3" s="1"/>
  <c r="AC247" i="1"/>
  <c r="AB247" i="1"/>
  <c r="W274" i="3" s="1"/>
  <c r="U247" i="1"/>
  <c r="S247" i="1"/>
  <c r="R247" i="1"/>
  <c r="S274" i="3" s="1"/>
  <c r="O247" i="1"/>
  <c r="Q247" i="1" s="1"/>
  <c r="K247" i="1"/>
  <c r="J247" i="1"/>
  <c r="K274" i="3" s="1"/>
  <c r="I247" i="1"/>
  <c r="M274" i="3" s="1"/>
  <c r="H247" i="1"/>
  <c r="L247" i="1" s="1"/>
  <c r="AC246" i="1"/>
  <c r="Y273" i="3" s="1"/>
  <c r="AB246" i="1"/>
  <c r="W273" i="3" s="1"/>
  <c r="U246" i="1"/>
  <c r="S246" i="1"/>
  <c r="R246" i="1"/>
  <c r="S273" i="3" s="1"/>
  <c r="O246" i="1"/>
  <c r="K246" i="1"/>
  <c r="I273" i="3" s="1"/>
  <c r="J246" i="1"/>
  <c r="I246" i="1"/>
  <c r="M273" i="3" s="1"/>
  <c r="H246" i="1"/>
  <c r="L246" i="1" s="1"/>
  <c r="AC245" i="1"/>
  <c r="Y272" i="3" s="1"/>
  <c r="AB245" i="1"/>
  <c r="W272" i="3" s="1"/>
  <c r="U245" i="1"/>
  <c r="S245" i="1"/>
  <c r="R245" i="1"/>
  <c r="S272" i="3" s="1"/>
  <c r="O245" i="1"/>
  <c r="Q245" i="1" s="1"/>
  <c r="V245" i="1" s="1"/>
  <c r="O272" i="3" s="1"/>
  <c r="K245" i="1"/>
  <c r="J245" i="1"/>
  <c r="I245" i="1"/>
  <c r="M272" i="3" s="1"/>
  <c r="H245" i="1"/>
  <c r="L245" i="1" s="1"/>
  <c r="G272" i="3" s="1"/>
  <c r="AC244" i="1"/>
  <c r="AB244" i="1"/>
  <c r="U244" i="1"/>
  <c r="S244" i="1"/>
  <c r="R244" i="1"/>
  <c r="S271" i="3" s="1"/>
  <c r="O244" i="1"/>
  <c r="T244" i="1" s="1"/>
  <c r="Q271" i="3" s="1"/>
  <c r="K244" i="1"/>
  <c r="I271" i="3" s="1"/>
  <c r="J244" i="1"/>
  <c r="I244" i="1"/>
  <c r="H244" i="1"/>
  <c r="AC243" i="1"/>
  <c r="AB243" i="1"/>
  <c r="W270" i="3" s="1"/>
  <c r="U243" i="1"/>
  <c r="S243" i="1"/>
  <c r="R243" i="1"/>
  <c r="O243" i="1"/>
  <c r="T243" i="1" s="1"/>
  <c r="Q270" i="3" s="1"/>
  <c r="K243" i="1"/>
  <c r="I270" i="3" s="1"/>
  <c r="J243" i="1"/>
  <c r="I243" i="1"/>
  <c r="M270" i="3" s="1"/>
  <c r="H243" i="1"/>
  <c r="L243" i="1" s="1"/>
  <c r="AC242" i="1"/>
  <c r="Y269" i="3" s="1"/>
  <c r="AB242" i="1"/>
  <c r="W269" i="3" s="1"/>
  <c r="U242" i="1"/>
  <c r="S242" i="1"/>
  <c r="R242" i="1"/>
  <c r="O242" i="1"/>
  <c r="K242" i="1"/>
  <c r="I269" i="3" s="1"/>
  <c r="J242" i="1"/>
  <c r="K269" i="3" s="1"/>
  <c r="I242" i="1"/>
  <c r="M269" i="3" s="1"/>
  <c r="H242" i="1"/>
  <c r="L242" i="1" s="1"/>
  <c r="G269" i="3" s="1"/>
  <c r="AC241" i="1"/>
  <c r="Y268" i="3" s="1"/>
  <c r="AB241" i="1"/>
  <c r="W268" i="3" s="1"/>
  <c r="U241" i="1"/>
  <c r="S241" i="1"/>
  <c r="R241" i="1"/>
  <c r="S268" i="3" s="1"/>
  <c r="O241" i="1"/>
  <c r="T241" i="1" s="1"/>
  <c r="Q268" i="3" s="1"/>
  <c r="K241" i="1"/>
  <c r="J241" i="1"/>
  <c r="I241" i="1"/>
  <c r="M268" i="3" s="1"/>
  <c r="H241" i="1"/>
  <c r="L241" i="1" s="1"/>
  <c r="G268" i="3" s="1"/>
  <c r="AC240" i="1"/>
  <c r="AB240" i="1"/>
  <c r="W267" i="3" s="1"/>
  <c r="U240" i="1"/>
  <c r="S240" i="1"/>
  <c r="R240" i="1"/>
  <c r="O240" i="1"/>
  <c r="Q240" i="1" s="1"/>
  <c r="V240" i="1" s="1"/>
  <c r="O267" i="3" s="1"/>
  <c r="K240" i="1"/>
  <c r="I267" i="3" s="1"/>
  <c r="J240" i="1"/>
  <c r="K267" i="3" s="1"/>
  <c r="I240" i="1"/>
  <c r="M267" i="3" s="1"/>
  <c r="H240" i="1"/>
  <c r="L240" i="1" s="1"/>
  <c r="G267" i="3" s="1"/>
  <c r="AC239" i="1"/>
  <c r="Y266" i="3" s="1"/>
  <c r="AB239" i="1"/>
  <c r="W266" i="3" s="1"/>
  <c r="U239" i="1"/>
  <c r="S239" i="1"/>
  <c r="R239" i="1"/>
  <c r="S266" i="3" s="1"/>
  <c r="O239" i="1"/>
  <c r="T239" i="1" s="1"/>
  <c r="K239" i="1"/>
  <c r="I266" i="3" s="1"/>
  <c r="J239" i="1"/>
  <c r="K266" i="3" s="1"/>
  <c r="I239" i="1"/>
  <c r="M266" i="3" s="1"/>
  <c r="H239" i="1"/>
  <c r="L239" i="1" s="1"/>
  <c r="AC238" i="1"/>
  <c r="Y265" i="3" s="1"/>
  <c r="AB238" i="1"/>
  <c r="U238" i="1"/>
  <c r="S238" i="1"/>
  <c r="R238" i="1"/>
  <c r="O238" i="1"/>
  <c r="Q238" i="1" s="1"/>
  <c r="V238" i="1" s="1"/>
  <c r="O265" i="3" s="1"/>
  <c r="K238" i="1"/>
  <c r="I265" i="3" s="1"/>
  <c r="J238" i="1"/>
  <c r="K265" i="3" s="1"/>
  <c r="I238" i="1"/>
  <c r="H238" i="1"/>
  <c r="L238" i="1" s="1"/>
  <c r="AC237" i="1"/>
  <c r="Y264" i="3" s="1"/>
  <c r="AB237" i="1"/>
  <c r="W264" i="3" s="1"/>
  <c r="U237" i="1"/>
  <c r="S237" i="1"/>
  <c r="R237" i="1"/>
  <c r="S264" i="3" s="1"/>
  <c r="O237" i="1"/>
  <c r="T237" i="1" s="1"/>
  <c r="Q264" i="3" s="1"/>
  <c r="K237" i="1"/>
  <c r="J237" i="1"/>
  <c r="I237" i="1"/>
  <c r="M264" i="3" s="1"/>
  <c r="H237" i="1"/>
  <c r="L237" i="1" s="1"/>
  <c r="G264" i="3" s="1"/>
  <c r="AC236" i="1"/>
  <c r="Y263" i="3" s="1"/>
  <c r="AB236" i="1"/>
  <c r="U236" i="1"/>
  <c r="S236" i="1"/>
  <c r="R236" i="1"/>
  <c r="S263" i="3" s="1"/>
  <c r="O236" i="1"/>
  <c r="T236" i="1" s="1"/>
  <c r="Q263" i="3" s="1"/>
  <c r="K236" i="1"/>
  <c r="I263" i="3" s="1"/>
  <c r="J236" i="1"/>
  <c r="K263" i="3" s="1"/>
  <c r="I236" i="1"/>
  <c r="M263" i="3" s="1"/>
  <c r="H236" i="1"/>
  <c r="L236" i="1" s="1"/>
  <c r="G263" i="3" s="1"/>
  <c r="AC235" i="1"/>
  <c r="AB235" i="1"/>
  <c r="W262" i="3" s="1"/>
  <c r="U235" i="1"/>
  <c r="S235" i="1"/>
  <c r="R235" i="1"/>
  <c r="S262" i="3" s="1"/>
  <c r="O235" i="1"/>
  <c r="T235" i="1" s="1"/>
  <c r="Q262" i="3" s="1"/>
  <c r="K235" i="1"/>
  <c r="I262" i="3" s="1"/>
  <c r="J235" i="1"/>
  <c r="K262" i="3" s="1"/>
  <c r="I235" i="1"/>
  <c r="M262" i="3" s="1"/>
  <c r="H235" i="1"/>
  <c r="L235" i="1" s="1"/>
  <c r="G262" i="3" s="1"/>
  <c r="AC234" i="1"/>
  <c r="Y261" i="3" s="1"/>
  <c r="AB234" i="1"/>
  <c r="W261" i="3" s="1"/>
  <c r="U234" i="1"/>
  <c r="S234" i="1"/>
  <c r="R234" i="1"/>
  <c r="O234" i="1"/>
  <c r="K234" i="1"/>
  <c r="J234" i="1"/>
  <c r="K261" i="3" s="1"/>
  <c r="I234" i="1"/>
  <c r="M261" i="3" s="1"/>
  <c r="H234" i="1"/>
  <c r="L234" i="1" s="1"/>
  <c r="G261" i="3" s="1"/>
  <c r="AC233" i="1"/>
  <c r="Y260" i="3" s="1"/>
  <c r="AB233" i="1"/>
  <c r="W260" i="3" s="1"/>
  <c r="U233" i="1"/>
  <c r="S233" i="1"/>
  <c r="R233" i="1"/>
  <c r="S260" i="3" s="1"/>
  <c r="O233" i="1"/>
  <c r="T233" i="1" s="1"/>
  <c r="K233" i="1"/>
  <c r="J233" i="1"/>
  <c r="K260" i="3" s="1"/>
  <c r="I233" i="1"/>
  <c r="M260" i="3" s="1"/>
  <c r="H233" i="1"/>
  <c r="L233" i="1" s="1"/>
  <c r="AC232" i="1"/>
  <c r="Y259" i="3" s="1"/>
  <c r="AB232" i="1"/>
  <c r="U232" i="1"/>
  <c r="S232" i="1"/>
  <c r="R232" i="1"/>
  <c r="S259" i="3" s="1"/>
  <c r="O232" i="1"/>
  <c r="K232" i="1"/>
  <c r="I259" i="3" s="1"/>
  <c r="J232" i="1"/>
  <c r="I232" i="1"/>
  <c r="H232" i="1"/>
  <c r="L232" i="1" s="1"/>
  <c r="G259" i="3" s="1"/>
  <c r="AC231" i="1"/>
  <c r="Y258" i="3" s="1"/>
  <c r="AB231" i="1"/>
  <c r="U231" i="1"/>
  <c r="S231" i="1"/>
  <c r="R231" i="1"/>
  <c r="S258" i="3" s="1"/>
  <c r="O231" i="1"/>
  <c r="T231" i="1" s="1"/>
  <c r="Q258" i="3" s="1"/>
  <c r="K231" i="1"/>
  <c r="I258" i="3" s="1"/>
  <c r="J231" i="1"/>
  <c r="K258" i="3" s="1"/>
  <c r="I231" i="1"/>
  <c r="H231" i="1"/>
  <c r="L231" i="1" s="1"/>
  <c r="G258" i="3" s="1"/>
  <c r="AC230" i="1"/>
  <c r="AB230" i="1"/>
  <c r="U230" i="1"/>
  <c r="S230" i="1"/>
  <c r="R230" i="1"/>
  <c r="S257" i="3" s="1"/>
  <c r="O230" i="1"/>
  <c r="Q230" i="1" s="1"/>
  <c r="V230" i="1" s="1"/>
  <c r="O257" i="3" s="1"/>
  <c r="K230" i="1"/>
  <c r="J230" i="1"/>
  <c r="I230" i="1"/>
  <c r="H230" i="1"/>
  <c r="L230" i="1" s="1"/>
  <c r="G257" i="3" s="1"/>
  <c r="AC229" i="1"/>
  <c r="Y256" i="3" s="1"/>
  <c r="AB229" i="1"/>
  <c r="W256" i="3" s="1"/>
  <c r="U229" i="1"/>
  <c r="S229" i="1"/>
  <c r="R229" i="1"/>
  <c r="O229" i="1"/>
  <c r="T229" i="1" s="1"/>
  <c r="Q256" i="3" s="1"/>
  <c r="K229" i="1"/>
  <c r="I256" i="3" s="1"/>
  <c r="J229" i="1"/>
  <c r="K256" i="3" s="1"/>
  <c r="I229" i="1"/>
  <c r="M256" i="3" s="1"/>
  <c r="H229" i="1"/>
  <c r="L229" i="1" s="1"/>
  <c r="AC228" i="1"/>
  <c r="Y255" i="3" s="1"/>
  <c r="AB228" i="1"/>
  <c r="U228" i="1"/>
  <c r="S228" i="1"/>
  <c r="R228" i="1"/>
  <c r="S255" i="3" s="1"/>
  <c r="O228" i="1"/>
  <c r="T228" i="1" s="1"/>
  <c r="K228" i="1"/>
  <c r="I255" i="3" s="1"/>
  <c r="J228" i="1"/>
  <c r="K255" i="3" s="1"/>
  <c r="I228" i="1"/>
  <c r="H228" i="1"/>
  <c r="L228" i="1" s="1"/>
  <c r="G255" i="3" s="1"/>
  <c r="AC227" i="1"/>
  <c r="AB227" i="1"/>
  <c r="U227" i="1"/>
  <c r="S227" i="1"/>
  <c r="R227" i="1"/>
  <c r="S254" i="3" s="1"/>
  <c r="O227" i="1"/>
  <c r="T227" i="1" s="1"/>
  <c r="Q254" i="3" s="1"/>
  <c r="K227" i="1"/>
  <c r="J227" i="1"/>
  <c r="I227" i="1"/>
  <c r="M254" i="3" s="1"/>
  <c r="H227" i="1"/>
  <c r="L227" i="1" s="1"/>
  <c r="G254" i="3" s="1"/>
  <c r="AC226" i="1"/>
  <c r="Y253" i="3" s="1"/>
  <c r="AB226" i="1"/>
  <c r="W253" i="3" s="1"/>
  <c r="U226" i="1"/>
  <c r="S226" i="1"/>
  <c r="R226" i="1"/>
  <c r="O226" i="1"/>
  <c r="Q226" i="1" s="1"/>
  <c r="V226" i="1" s="1"/>
  <c r="O253" i="3" s="1"/>
  <c r="K226" i="1"/>
  <c r="I253" i="3" s="1"/>
  <c r="J226" i="1"/>
  <c r="K253" i="3" s="1"/>
  <c r="I226" i="1"/>
  <c r="H226" i="1"/>
  <c r="L226" i="1" s="1"/>
  <c r="G253" i="3" s="1"/>
  <c r="AC225" i="1"/>
  <c r="AB225" i="1"/>
  <c r="W252" i="3" s="1"/>
  <c r="U225" i="1"/>
  <c r="S225" i="1"/>
  <c r="R225" i="1"/>
  <c r="O225" i="1"/>
  <c r="K225" i="1"/>
  <c r="I252" i="3" s="1"/>
  <c r="J225" i="1"/>
  <c r="I225" i="1"/>
  <c r="M252" i="3" s="1"/>
  <c r="H225" i="1"/>
  <c r="L225" i="1" s="1"/>
  <c r="AC224" i="1"/>
  <c r="Y251" i="3" s="1"/>
  <c r="AB224" i="1"/>
  <c r="W251" i="3" s="1"/>
  <c r="U224" i="1"/>
  <c r="S224" i="1"/>
  <c r="R224" i="1"/>
  <c r="S251" i="3" s="1"/>
  <c r="O224" i="1"/>
  <c r="Q224" i="1" s="1"/>
  <c r="V224" i="1" s="1"/>
  <c r="O251" i="3" s="1"/>
  <c r="K224" i="1"/>
  <c r="I251" i="3" s="1"/>
  <c r="J224" i="1"/>
  <c r="K251" i="3" s="1"/>
  <c r="I224" i="1"/>
  <c r="M251" i="3" s="1"/>
  <c r="H224" i="1"/>
  <c r="L224" i="1" s="1"/>
  <c r="G251" i="3" s="1"/>
  <c r="AC223" i="1"/>
  <c r="AB223" i="1"/>
  <c r="W250" i="3" s="1"/>
  <c r="U223" i="1"/>
  <c r="S223" i="1"/>
  <c r="R223" i="1"/>
  <c r="S250" i="3" s="1"/>
  <c r="O223" i="1"/>
  <c r="T223" i="1" s="1"/>
  <c r="Q250" i="3" s="1"/>
  <c r="K223" i="1"/>
  <c r="I250" i="3" s="1"/>
  <c r="J223" i="1"/>
  <c r="K250" i="3" s="1"/>
  <c r="I223" i="1"/>
  <c r="H223" i="1"/>
  <c r="L223" i="1" s="1"/>
  <c r="G250" i="3" s="1"/>
  <c r="AC222" i="1"/>
  <c r="Y249" i="3" s="1"/>
  <c r="AB222" i="1"/>
  <c r="W249" i="3" s="1"/>
  <c r="U222" i="1"/>
  <c r="S222" i="1"/>
  <c r="R222" i="1"/>
  <c r="S249" i="3" s="1"/>
  <c r="O222" i="1"/>
  <c r="Q222" i="1" s="1"/>
  <c r="V222" i="1" s="1"/>
  <c r="O249" i="3" s="1"/>
  <c r="K222" i="1"/>
  <c r="I249" i="3" s="1"/>
  <c r="J222" i="1"/>
  <c r="K249" i="3" s="1"/>
  <c r="I222" i="1"/>
  <c r="H222" i="1"/>
  <c r="L222" i="1" s="1"/>
  <c r="G249" i="3" s="1"/>
  <c r="AC221" i="1"/>
  <c r="Y248" i="3" s="1"/>
  <c r="AB221" i="1"/>
  <c r="W248" i="3" s="1"/>
  <c r="U221" i="1"/>
  <c r="S221" i="1"/>
  <c r="R221" i="1"/>
  <c r="S248" i="3" s="1"/>
  <c r="O221" i="1"/>
  <c r="T221" i="1" s="1"/>
  <c r="Q248" i="3" s="1"/>
  <c r="K221" i="1"/>
  <c r="J221" i="1"/>
  <c r="K248" i="3" s="1"/>
  <c r="I221" i="1"/>
  <c r="M248" i="3" s="1"/>
  <c r="H221" i="1"/>
  <c r="L221" i="1" s="1"/>
  <c r="AC220" i="1"/>
  <c r="Y247" i="3" s="1"/>
  <c r="AB220" i="1"/>
  <c r="U220" i="1"/>
  <c r="S220" i="1"/>
  <c r="R220" i="1"/>
  <c r="O220" i="1"/>
  <c r="T220" i="1" s="1"/>
  <c r="Q247" i="3" s="1"/>
  <c r="K220" i="1"/>
  <c r="I247" i="3" s="1"/>
  <c r="J220" i="1"/>
  <c r="K247" i="3" s="1"/>
  <c r="I220" i="1"/>
  <c r="H220" i="1"/>
  <c r="L220" i="1" s="1"/>
  <c r="G247" i="3" s="1"/>
  <c r="AC219" i="1"/>
  <c r="Y246" i="3" s="1"/>
  <c r="AB219" i="1"/>
  <c r="W246" i="3" s="1"/>
  <c r="U219" i="1"/>
  <c r="S219" i="1"/>
  <c r="R219" i="1"/>
  <c r="O219" i="1"/>
  <c r="T219" i="1" s="1"/>
  <c r="K219" i="1"/>
  <c r="I246" i="3" s="1"/>
  <c r="J219" i="1"/>
  <c r="I219" i="1"/>
  <c r="M246" i="3" s="1"/>
  <c r="H219" i="1"/>
  <c r="F246" i="3" s="1"/>
  <c r="AC218" i="1"/>
  <c r="AB218" i="1"/>
  <c r="W245" i="3" s="1"/>
  <c r="U218" i="1"/>
  <c r="S218" i="1"/>
  <c r="R218" i="1"/>
  <c r="S245" i="3" s="1"/>
  <c r="O218" i="1"/>
  <c r="K218" i="1"/>
  <c r="I245" i="3" s="1"/>
  <c r="J218" i="1"/>
  <c r="I218" i="1"/>
  <c r="H218" i="1"/>
  <c r="F245" i="3" s="1"/>
  <c r="AC217" i="1"/>
  <c r="Y244" i="3" s="1"/>
  <c r="AB217" i="1"/>
  <c r="U217" i="1"/>
  <c r="S217" i="1"/>
  <c r="R217" i="1"/>
  <c r="O217" i="1"/>
  <c r="T217" i="1" s="1"/>
  <c r="K217" i="1"/>
  <c r="I244" i="3" s="1"/>
  <c r="J217" i="1"/>
  <c r="K244" i="3" s="1"/>
  <c r="I217" i="1"/>
  <c r="M244" i="3" s="1"/>
  <c r="H217" i="1"/>
  <c r="L217" i="1" s="1"/>
  <c r="AC216" i="1"/>
  <c r="Y243" i="3" s="1"/>
  <c r="AB216" i="1"/>
  <c r="W243" i="3" s="1"/>
  <c r="U216" i="1"/>
  <c r="S216" i="1"/>
  <c r="R216" i="1"/>
  <c r="S243" i="3" s="1"/>
  <c r="O216" i="1"/>
  <c r="Q216" i="1" s="1"/>
  <c r="V216" i="1" s="1"/>
  <c r="O243" i="3" s="1"/>
  <c r="K216" i="1"/>
  <c r="I243" i="3" s="1"/>
  <c r="J216" i="1"/>
  <c r="K243" i="3" s="1"/>
  <c r="I216" i="1"/>
  <c r="H216" i="1"/>
  <c r="L216" i="1" s="1"/>
  <c r="AC215" i="1"/>
  <c r="AB215" i="1"/>
  <c r="W242" i="3" s="1"/>
  <c r="U215" i="1"/>
  <c r="S215" i="1"/>
  <c r="R215" i="1"/>
  <c r="S242" i="3" s="1"/>
  <c r="O215" i="1"/>
  <c r="T215" i="1" s="1"/>
  <c r="Q242" i="3" s="1"/>
  <c r="K215" i="1"/>
  <c r="I242" i="3" s="1"/>
  <c r="J215" i="1"/>
  <c r="K242" i="3" s="1"/>
  <c r="I215" i="1"/>
  <c r="M242" i="3" s="1"/>
  <c r="H215" i="1"/>
  <c r="L215" i="1" s="1"/>
  <c r="AC214" i="1"/>
  <c r="AB214" i="1"/>
  <c r="W241" i="3" s="1"/>
  <c r="U214" i="1"/>
  <c r="S214" i="1"/>
  <c r="R214" i="1"/>
  <c r="S241" i="3" s="1"/>
  <c r="O214" i="1"/>
  <c r="Q214" i="1" s="1"/>
  <c r="V214" i="1" s="1"/>
  <c r="O241" i="3" s="1"/>
  <c r="K214" i="1"/>
  <c r="I241" i="3" s="1"/>
  <c r="J214" i="1"/>
  <c r="I214" i="1"/>
  <c r="H214" i="1"/>
  <c r="L214" i="1" s="1"/>
  <c r="G241" i="3" s="1"/>
  <c r="AC213" i="1"/>
  <c r="Y240" i="3" s="1"/>
  <c r="AB213" i="1"/>
  <c r="W240" i="3" s="1"/>
  <c r="U213" i="1"/>
  <c r="S213" i="1"/>
  <c r="R213" i="1"/>
  <c r="O213" i="1"/>
  <c r="T213" i="1" s="1"/>
  <c r="Q240" i="3" s="1"/>
  <c r="K213" i="1"/>
  <c r="J213" i="1"/>
  <c r="K240" i="3" s="1"/>
  <c r="I213" i="1"/>
  <c r="M240" i="3" s="1"/>
  <c r="H213" i="1"/>
  <c r="L213" i="1" s="1"/>
  <c r="G240" i="3" s="1"/>
  <c r="AC212" i="1"/>
  <c r="Y239" i="3" s="1"/>
  <c r="AB212" i="1"/>
  <c r="U212" i="1"/>
  <c r="S212" i="1"/>
  <c r="R212" i="1"/>
  <c r="O212" i="1"/>
  <c r="T212" i="1" s="1"/>
  <c r="Q239" i="3" s="1"/>
  <c r="K212" i="1"/>
  <c r="I239" i="3" s="1"/>
  <c r="J212" i="1"/>
  <c r="I212" i="1"/>
  <c r="H212" i="1"/>
  <c r="L212" i="1" s="1"/>
  <c r="G239" i="3" s="1"/>
  <c r="AC211" i="1"/>
  <c r="AB211" i="1"/>
  <c r="U211" i="1"/>
  <c r="S211" i="1"/>
  <c r="R211" i="1"/>
  <c r="S238" i="3" s="1"/>
  <c r="O211" i="1"/>
  <c r="T211" i="1" s="1"/>
  <c r="Q238" i="3" s="1"/>
  <c r="K211" i="1"/>
  <c r="I238" i="3" s="1"/>
  <c r="J211" i="1"/>
  <c r="I211" i="1"/>
  <c r="H211" i="1"/>
  <c r="L211" i="1" s="1"/>
  <c r="AC210" i="1"/>
  <c r="Y237" i="3" s="1"/>
  <c r="AB210" i="1"/>
  <c r="W237" i="3" s="1"/>
  <c r="U210" i="1"/>
  <c r="S210" i="1"/>
  <c r="R210" i="1"/>
  <c r="S237" i="3" s="1"/>
  <c r="O210" i="1"/>
  <c r="Q210" i="1" s="1"/>
  <c r="V210" i="1" s="1"/>
  <c r="O237" i="3" s="1"/>
  <c r="K210" i="1"/>
  <c r="I237" i="3" s="1"/>
  <c r="J210" i="1"/>
  <c r="I210" i="1"/>
  <c r="H210" i="1"/>
  <c r="AC209" i="1"/>
  <c r="AB209" i="1"/>
  <c r="W236" i="3" s="1"/>
  <c r="U209" i="1"/>
  <c r="S209" i="1"/>
  <c r="R209" i="1"/>
  <c r="S236" i="3" s="1"/>
  <c r="O209" i="1"/>
  <c r="T209" i="1" s="1"/>
  <c r="K209" i="1"/>
  <c r="J209" i="1"/>
  <c r="K236" i="3" s="1"/>
  <c r="I209" i="1"/>
  <c r="M236" i="3" s="1"/>
  <c r="H209" i="1"/>
  <c r="L209" i="1" s="1"/>
  <c r="G236" i="3" s="1"/>
  <c r="AC208" i="1"/>
  <c r="Y235" i="3" s="1"/>
  <c r="AB208" i="1"/>
  <c r="W235" i="3" s="1"/>
  <c r="U208" i="1"/>
  <c r="S208" i="1"/>
  <c r="R208" i="1"/>
  <c r="O208" i="1"/>
  <c r="Q208" i="1" s="1"/>
  <c r="V208" i="1" s="1"/>
  <c r="O235" i="3" s="1"/>
  <c r="K208" i="1"/>
  <c r="J208" i="1"/>
  <c r="K235" i="3" s="1"/>
  <c r="I208" i="1"/>
  <c r="M235" i="3" s="1"/>
  <c r="H208" i="1"/>
  <c r="L208" i="1" s="1"/>
  <c r="G235" i="3" s="1"/>
  <c r="AC207" i="1"/>
  <c r="AB207" i="1"/>
  <c r="U207" i="1"/>
  <c r="S207" i="1"/>
  <c r="R207" i="1"/>
  <c r="O207" i="1"/>
  <c r="Q207" i="1" s="1"/>
  <c r="V207" i="1" s="1"/>
  <c r="O234" i="3" s="1"/>
  <c r="K207" i="1"/>
  <c r="J207" i="1"/>
  <c r="K234" i="3" s="1"/>
  <c r="I207" i="1"/>
  <c r="H207" i="1"/>
  <c r="L207" i="1" s="1"/>
  <c r="AC206" i="1"/>
  <c r="Y233" i="3" s="1"/>
  <c r="AB206" i="1"/>
  <c r="W233" i="3" s="1"/>
  <c r="U206" i="1"/>
  <c r="S206" i="1"/>
  <c r="R206" i="1"/>
  <c r="S233" i="3" s="1"/>
  <c r="O206" i="1"/>
  <c r="Q206" i="1" s="1"/>
  <c r="V206" i="1" s="1"/>
  <c r="O233" i="3" s="1"/>
  <c r="K206" i="1"/>
  <c r="J206" i="1"/>
  <c r="I206" i="1"/>
  <c r="M233" i="3" s="1"/>
  <c r="H206" i="1"/>
  <c r="L206" i="1" s="1"/>
  <c r="G233" i="3" s="1"/>
  <c r="AC205" i="1"/>
  <c r="Y232" i="3" s="1"/>
  <c r="AB205" i="1"/>
  <c r="U205" i="1"/>
  <c r="S205" i="1"/>
  <c r="R205" i="1"/>
  <c r="O205" i="1"/>
  <c r="Q205" i="1" s="1"/>
  <c r="V205" i="1" s="1"/>
  <c r="O232" i="3" s="1"/>
  <c r="K205" i="1"/>
  <c r="J205" i="1"/>
  <c r="K232" i="3" s="1"/>
  <c r="I205" i="1"/>
  <c r="M232" i="3" s="1"/>
  <c r="H205" i="1"/>
  <c r="AC204" i="1"/>
  <c r="AB204" i="1"/>
  <c r="U204" i="1"/>
  <c r="S204" i="1"/>
  <c r="R204" i="1"/>
  <c r="S231" i="3" s="1"/>
  <c r="O204" i="1"/>
  <c r="Q204" i="1" s="1"/>
  <c r="V204" i="1" s="1"/>
  <c r="O231" i="3" s="1"/>
  <c r="K204" i="1"/>
  <c r="I231" i="3" s="1"/>
  <c r="J204" i="1"/>
  <c r="I204" i="1"/>
  <c r="H204" i="1"/>
  <c r="L204" i="1" s="1"/>
  <c r="G231" i="3" s="1"/>
  <c r="AC203" i="1"/>
  <c r="Y230" i="3" s="1"/>
  <c r="AB203" i="1"/>
  <c r="W230" i="3" s="1"/>
  <c r="U203" i="1"/>
  <c r="S203" i="1"/>
  <c r="R203" i="1"/>
  <c r="S230" i="3" s="1"/>
  <c r="O203" i="1"/>
  <c r="T203" i="1" s="1"/>
  <c r="K203" i="1"/>
  <c r="I230" i="3" s="1"/>
  <c r="J203" i="1"/>
  <c r="K230" i="3" s="1"/>
  <c r="I203" i="1"/>
  <c r="M230" i="3" s="1"/>
  <c r="H203" i="1"/>
  <c r="L203" i="1" s="1"/>
  <c r="G230" i="3" s="1"/>
  <c r="AC202" i="1"/>
  <c r="AB202" i="1"/>
  <c r="W229" i="3" s="1"/>
  <c r="U202" i="1"/>
  <c r="S202" i="1"/>
  <c r="R202" i="1"/>
  <c r="S229" i="3" s="1"/>
  <c r="O202" i="1"/>
  <c r="Q202" i="1" s="1"/>
  <c r="V202" i="1" s="1"/>
  <c r="O229" i="3" s="1"/>
  <c r="K202" i="1"/>
  <c r="I229" i="3" s="1"/>
  <c r="J202" i="1"/>
  <c r="I202" i="1"/>
  <c r="H202" i="1"/>
  <c r="L202" i="1" s="1"/>
  <c r="G229" i="3" s="1"/>
  <c r="AC201" i="1"/>
  <c r="Y228" i="3" s="1"/>
  <c r="AB201" i="1"/>
  <c r="W228" i="3" s="1"/>
  <c r="U201" i="1"/>
  <c r="S201" i="1"/>
  <c r="R201" i="1"/>
  <c r="O201" i="1"/>
  <c r="T201" i="1" s="1"/>
  <c r="K201" i="1"/>
  <c r="J201" i="1"/>
  <c r="K228" i="3" s="1"/>
  <c r="I201" i="1"/>
  <c r="M228" i="3" s="1"/>
  <c r="H201" i="1"/>
  <c r="L201" i="1" s="1"/>
  <c r="G228" i="3" s="1"/>
  <c r="AC200" i="1"/>
  <c r="AB200" i="1"/>
  <c r="W227" i="3" s="1"/>
  <c r="U200" i="1"/>
  <c r="S200" i="1"/>
  <c r="R200" i="1"/>
  <c r="S227" i="3" s="1"/>
  <c r="O200" i="1"/>
  <c r="Q200" i="1" s="1"/>
  <c r="V200" i="1" s="1"/>
  <c r="O227" i="3" s="1"/>
  <c r="K200" i="1"/>
  <c r="I227" i="3" s="1"/>
  <c r="J200" i="1"/>
  <c r="K227" i="3" s="1"/>
  <c r="I200" i="1"/>
  <c r="M227" i="3" s="1"/>
  <c r="H200" i="1"/>
  <c r="L200" i="1" s="1"/>
  <c r="G227" i="3" s="1"/>
  <c r="AC199" i="1"/>
  <c r="AB199" i="1"/>
  <c r="U199" i="1"/>
  <c r="S199" i="1"/>
  <c r="R199" i="1"/>
  <c r="S226" i="3" s="1"/>
  <c r="O199" i="1"/>
  <c r="Q199" i="1" s="1"/>
  <c r="V199" i="1" s="1"/>
  <c r="O226" i="3" s="1"/>
  <c r="K199" i="1"/>
  <c r="I226" i="3" s="1"/>
  <c r="J199" i="1"/>
  <c r="I199" i="1"/>
  <c r="H199" i="1"/>
  <c r="L199" i="1" s="1"/>
  <c r="G226" i="3" s="1"/>
  <c r="AC198" i="1"/>
  <c r="AB198" i="1"/>
  <c r="W225" i="3" s="1"/>
  <c r="U198" i="1"/>
  <c r="S198" i="1"/>
  <c r="R198" i="1"/>
  <c r="O198" i="1"/>
  <c r="Q198" i="1" s="1"/>
  <c r="V198" i="1" s="1"/>
  <c r="O225" i="3" s="1"/>
  <c r="K198" i="1"/>
  <c r="J198" i="1"/>
  <c r="K225" i="3" s="1"/>
  <c r="I198" i="1"/>
  <c r="M225" i="3" s="1"/>
  <c r="H198" i="1"/>
  <c r="L198" i="1" s="1"/>
  <c r="G225" i="3" s="1"/>
  <c r="AC197" i="1"/>
  <c r="Y224" i="3" s="1"/>
  <c r="AB197" i="1"/>
  <c r="W224" i="3" s="1"/>
  <c r="U197" i="1"/>
  <c r="S197" i="1"/>
  <c r="R197" i="1"/>
  <c r="S224" i="3" s="1"/>
  <c r="O197" i="1"/>
  <c r="Q197" i="1" s="1"/>
  <c r="V197" i="1" s="1"/>
  <c r="K197" i="1"/>
  <c r="J197" i="1"/>
  <c r="K224" i="3" s="1"/>
  <c r="I197" i="1"/>
  <c r="M224" i="3" s="1"/>
  <c r="H197" i="1"/>
  <c r="L197" i="1" s="1"/>
  <c r="G224" i="3" s="1"/>
  <c r="AC196" i="1"/>
  <c r="AB196" i="1"/>
  <c r="W223" i="3" s="1"/>
  <c r="U196" i="1"/>
  <c r="S196" i="1"/>
  <c r="R196" i="1"/>
  <c r="S223" i="3" s="1"/>
  <c r="O196" i="1"/>
  <c r="K196" i="1"/>
  <c r="I223" i="3" s="1"/>
  <c r="J196" i="1"/>
  <c r="K223" i="3" s="1"/>
  <c r="I196" i="1"/>
  <c r="M223" i="3" s="1"/>
  <c r="H196" i="1"/>
  <c r="L196" i="1" s="1"/>
  <c r="G223" i="3" s="1"/>
  <c r="AC195" i="1"/>
  <c r="Y222" i="3" s="1"/>
  <c r="AB195" i="1"/>
  <c r="W222" i="3" s="1"/>
  <c r="U195" i="1"/>
  <c r="S195" i="1"/>
  <c r="R195" i="1"/>
  <c r="S222" i="3" s="1"/>
  <c r="O195" i="1"/>
  <c r="Q195" i="1" s="1"/>
  <c r="V195" i="1" s="1"/>
  <c r="O222" i="3" s="1"/>
  <c r="K195" i="1"/>
  <c r="I222" i="3" s="1"/>
  <c r="J195" i="1"/>
  <c r="I195" i="1"/>
  <c r="H195" i="1"/>
  <c r="L195" i="1" s="1"/>
  <c r="G222" i="3" s="1"/>
  <c r="AC194" i="1"/>
  <c r="AB194" i="1"/>
  <c r="W221" i="3" s="1"/>
  <c r="U194" i="1"/>
  <c r="S194" i="1"/>
  <c r="R194" i="1"/>
  <c r="S221" i="3" s="1"/>
  <c r="O194" i="1"/>
  <c r="Q194" i="1" s="1"/>
  <c r="V194" i="1" s="1"/>
  <c r="O221" i="3" s="1"/>
  <c r="K194" i="1"/>
  <c r="J194" i="1"/>
  <c r="I194" i="1"/>
  <c r="M221" i="3" s="1"/>
  <c r="H194" i="1"/>
  <c r="L194" i="1" s="1"/>
  <c r="G221" i="3" s="1"/>
  <c r="AC193" i="1"/>
  <c r="AB193" i="1"/>
  <c r="U193" i="1"/>
  <c r="S193" i="1"/>
  <c r="R193" i="1"/>
  <c r="O193" i="1"/>
  <c r="T193" i="1" s="1"/>
  <c r="Q220" i="3" s="1"/>
  <c r="K193" i="1"/>
  <c r="J193" i="1"/>
  <c r="K220" i="3" s="1"/>
  <c r="I193" i="1"/>
  <c r="M220" i="3" s="1"/>
  <c r="H193" i="1"/>
  <c r="L193" i="1" s="1"/>
  <c r="G220" i="3" s="1"/>
  <c r="AC192" i="1"/>
  <c r="Y219" i="3" s="1"/>
  <c r="AB192" i="1"/>
  <c r="W219" i="3" s="1"/>
  <c r="U192" i="1"/>
  <c r="S192" i="1"/>
  <c r="R192" i="1"/>
  <c r="S219" i="3" s="1"/>
  <c r="O192" i="1"/>
  <c r="Q192" i="1" s="1"/>
  <c r="V192" i="1" s="1"/>
  <c r="O219" i="3" s="1"/>
  <c r="K192" i="1"/>
  <c r="I219" i="3" s="1"/>
  <c r="J192" i="1"/>
  <c r="K219" i="3" s="1"/>
  <c r="I192" i="1"/>
  <c r="M219" i="3" s="1"/>
  <c r="H192" i="1"/>
  <c r="L192" i="1" s="1"/>
  <c r="G219" i="3" s="1"/>
  <c r="AC191" i="1"/>
  <c r="Y218" i="3" s="1"/>
  <c r="AB191" i="1"/>
  <c r="U191" i="1"/>
  <c r="S191" i="1"/>
  <c r="R191" i="1"/>
  <c r="S218" i="3" s="1"/>
  <c r="O191" i="1"/>
  <c r="Q191" i="1" s="1"/>
  <c r="V191" i="1" s="1"/>
  <c r="O218" i="3" s="1"/>
  <c r="K191" i="1"/>
  <c r="I218" i="3" s="1"/>
  <c r="J191" i="1"/>
  <c r="I191" i="1"/>
  <c r="H191" i="1"/>
  <c r="L191" i="1" s="1"/>
  <c r="AC190" i="1"/>
  <c r="AB190" i="1"/>
  <c r="W217" i="3" s="1"/>
  <c r="U190" i="1"/>
  <c r="S190" i="1"/>
  <c r="R190" i="1"/>
  <c r="O190" i="1"/>
  <c r="Q190" i="1" s="1"/>
  <c r="V190" i="1" s="1"/>
  <c r="O217" i="3" s="1"/>
  <c r="K190" i="1"/>
  <c r="I217" i="3" s="1"/>
  <c r="J190" i="1"/>
  <c r="I190" i="1"/>
  <c r="H190" i="1"/>
  <c r="L190" i="1" s="1"/>
  <c r="G217" i="3" s="1"/>
  <c r="AC189" i="1"/>
  <c r="Y216" i="3" s="1"/>
  <c r="AB189" i="1"/>
  <c r="W216" i="3" s="1"/>
  <c r="U189" i="1"/>
  <c r="S189" i="1"/>
  <c r="R189" i="1"/>
  <c r="S216" i="3" s="1"/>
  <c r="O189" i="1"/>
  <c r="K189" i="1"/>
  <c r="J189" i="1"/>
  <c r="K216" i="3" s="1"/>
  <c r="I189" i="1"/>
  <c r="M216" i="3" s="1"/>
  <c r="H189" i="1"/>
  <c r="L189" i="1" s="1"/>
  <c r="G216" i="3" s="1"/>
  <c r="AC188" i="1"/>
  <c r="Y215" i="3" s="1"/>
  <c r="AB188" i="1"/>
  <c r="U188" i="1"/>
  <c r="S188" i="1"/>
  <c r="R188" i="1"/>
  <c r="S215" i="3" s="1"/>
  <c r="O188" i="1"/>
  <c r="T188" i="1" s="1"/>
  <c r="Q215" i="3" s="1"/>
  <c r="K188" i="1"/>
  <c r="I215" i="3" s="1"/>
  <c r="J188" i="1"/>
  <c r="K215" i="3" s="1"/>
  <c r="I188" i="1"/>
  <c r="M215" i="3" s="1"/>
  <c r="H188" i="1"/>
  <c r="AC187" i="1"/>
  <c r="Y214" i="3" s="1"/>
  <c r="AB187" i="1"/>
  <c r="W214" i="3" s="1"/>
  <c r="U187" i="1"/>
  <c r="S187" i="1"/>
  <c r="R187" i="1"/>
  <c r="S214" i="3" s="1"/>
  <c r="O187" i="1"/>
  <c r="T187" i="1" s="1"/>
  <c r="Q214" i="3" s="1"/>
  <c r="K187" i="1"/>
  <c r="I214" i="3" s="1"/>
  <c r="J187" i="1"/>
  <c r="I187" i="1"/>
  <c r="M214" i="3" s="1"/>
  <c r="H187" i="1"/>
  <c r="L187" i="1" s="1"/>
  <c r="G214" i="3" s="1"/>
  <c r="AC186" i="1"/>
  <c r="AB186" i="1"/>
  <c r="W213" i="3" s="1"/>
  <c r="U186" i="1"/>
  <c r="S186" i="1"/>
  <c r="R186" i="1"/>
  <c r="O186" i="1"/>
  <c r="Q186" i="1" s="1"/>
  <c r="V186" i="1" s="1"/>
  <c r="O213" i="3" s="1"/>
  <c r="K186" i="1"/>
  <c r="I213" i="3" s="1"/>
  <c r="J186" i="1"/>
  <c r="K213" i="3" s="1"/>
  <c r="I186" i="1"/>
  <c r="H186" i="1"/>
  <c r="L186" i="1" s="1"/>
  <c r="G213" i="3" s="1"/>
  <c r="AC185" i="1"/>
  <c r="Y212" i="3" s="1"/>
  <c r="AB185" i="1"/>
  <c r="W212" i="3" s="1"/>
  <c r="U185" i="1"/>
  <c r="S185" i="1"/>
  <c r="R185" i="1"/>
  <c r="S212" i="3" s="1"/>
  <c r="O185" i="1"/>
  <c r="T185" i="1" s="1"/>
  <c r="Q212" i="3" s="1"/>
  <c r="K185" i="1"/>
  <c r="I212" i="3" s="1"/>
  <c r="J185" i="1"/>
  <c r="K212" i="3" s="1"/>
  <c r="I185" i="1"/>
  <c r="M212" i="3" s="1"/>
  <c r="H185" i="1"/>
  <c r="L185" i="1" s="1"/>
  <c r="G212" i="3" s="1"/>
  <c r="AC184" i="1"/>
  <c r="Y211" i="3" s="1"/>
  <c r="AB184" i="1"/>
  <c r="W211" i="3" s="1"/>
  <c r="U184" i="1"/>
  <c r="S184" i="1"/>
  <c r="R184" i="1"/>
  <c r="S211" i="3" s="1"/>
  <c r="O184" i="1"/>
  <c r="Q184" i="1" s="1"/>
  <c r="V184" i="1" s="1"/>
  <c r="O211" i="3" s="1"/>
  <c r="K184" i="1"/>
  <c r="I211" i="3" s="1"/>
  <c r="J184" i="1"/>
  <c r="K211" i="3" s="1"/>
  <c r="I184" i="1"/>
  <c r="H184" i="1"/>
  <c r="F211" i="3" s="1"/>
  <c r="AC183" i="1"/>
  <c r="Y210" i="3" s="1"/>
  <c r="AB183" i="1"/>
  <c r="U183" i="1"/>
  <c r="S183" i="1"/>
  <c r="R183" i="1"/>
  <c r="S210" i="3" s="1"/>
  <c r="O183" i="1"/>
  <c r="Q183" i="1" s="1"/>
  <c r="V183" i="1" s="1"/>
  <c r="K183" i="1"/>
  <c r="I210" i="3" s="1"/>
  <c r="J183" i="1"/>
  <c r="K210" i="3" s="1"/>
  <c r="I183" i="1"/>
  <c r="H183" i="1"/>
  <c r="L183" i="1" s="1"/>
  <c r="G210" i="3" s="1"/>
  <c r="AC182" i="1"/>
  <c r="AB182" i="1"/>
  <c r="W209" i="3" s="1"/>
  <c r="U182" i="1"/>
  <c r="S182" i="1"/>
  <c r="R182" i="1"/>
  <c r="S209" i="3" s="1"/>
  <c r="O182" i="1"/>
  <c r="Q182" i="1" s="1"/>
  <c r="V182" i="1" s="1"/>
  <c r="O209" i="3" s="1"/>
  <c r="K182" i="1"/>
  <c r="I209" i="3" s="1"/>
  <c r="J182" i="1"/>
  <c r="K209" i="3" s="1"/>
  <c r="I182" i="1"/>
  <c r="M209" i="3" s="1"/>
  <c r="H182" i="1"/>
  <c r="L182" i="1" s="1"/>
  <c r="G209" i="3" s="1"/>
  <c r="AC181" i="1"/>
  <c r="Y208" i="3" s="1"/>
  <c r="AB181" i="1"/>
  <c r="W208" i="3" s="1"/>
  <c r="U181" i="1"/>
  <c r="S181" i="1"/>
  <c r="R181" i="1"/>
  <c r="S208" i="3" s="1"/>
  <c r="O181" i="1"/>
  <c r="Q181" i="1" s="1"/>
  <c r="K181" i="1"/>
  <c r="J181" i="1"/>
  <c r="K208" i="3" s="1"/>
  <c r="I181" i="1"/>
  <c r="M208" i="3" s="1"/>
  <c r="H181" i="1"/>
  <c r="AC180" i="1"/>
  <c r="AB180" i="1"/>
  <c r="W207" i="3" s="1"/>
  <c r="U180" i="1"/>
  <c r="S180" i="1"/>
  <c r="R180" i="1"/>
  <c r="S207" i="3" s="1"/>
  <c r="O180" i="1"/>
  <c r="Q180" i="1" s="1"/>
  <c r="V180" i="1" s="1"/>
  <c r="O207" i="3" s="1"/>
  <c r="K180" i="1"/>
  <c r="I207" i="3" s="1"/>
  <c r="J180" i="1"/>
  <c r="K207" i="3" s="1"/>
  <c r="I180" i="1"/>
  <c r="M207" i="3" s="1"/>
  <c r="H180" i="1"/>
  <c r="L180" i="1" s="1"/>
  <c r="G207" i="3" s="1"/>
  <c r="AC179" i="1"/>
  <c r="Y206" i="3" s="1"/>
  <c r="AB179" i="1"/>
  <c r="W206" i="3" s="1"/>
  <c r="U179" i="1"/>
  <c r="S179" i="1"/>
  <c r="R179" i="1"/>
  <c r="S206" i="3" s="1"/>
  <c r="O179" i="1"/>
  <c r="T179" i="1" s="1"/>
  <c r="Q206" i="3" s="1"/>
  <c r="K179" i="1"/>
  <c r="I206" i="3" s="1"/>
  <c r="J179" i="1"/>
  <c r="I179" i="1"/>
  <c r="H179" i="1"/>
  <c r="L179" i="1" s="1"/>
  <c r="G206" i="3" s="1"/>
  <c r="AC178" i="1"/>
  <c r="Y205" i="3" s="1"/>
  <c r="AB178" i="1"/>
  <c r="W205" i="3" s="1"/>
  <c r="U178" i="1"/>
  <c r="S178" i="1"/>
  <c r="R178" i="1"/>
  <c r="O178" i="1"/>
  <c r="K178" i="1"/>
  <c r="J178" i="1"/>
  <c r="I178" i="1"/>
  <c r="M205" i="3" s="1"/>
  <c r="H178" i="1"/>
  <c r="L178" i="1" s="1"/>
  <c r="G205" i="3" s="1"/>
  <c r="AC177" i="1"/>
  <c r="Y204" i="3" s="1"/>
  <c r="AB177" i="1"/>
  <c r="U177" i="1"/>
  <c r="S177" i="1"/>
  <c r="R177" i="1"/>
  <c r="O177" i="1"/>
  <c r="T177" i="1" s="1"/>
  <c r="Q204" i="3" s="1"/>
  <c r="K177" i="1"/>
  <c r="I204" i="3" s="1"/>
  <c r="J177" i="1"/>
  <c r="K204" i="3" s="1"/>
  <c r="I177" i="1"/>
  <c r="H177" i="1"/>
  <c r="L177" i="1" s="1"/>
  <c r="G204" i="3" s="1"/>
  <c r="AC176" i="1"/>
  <c r="Y203" i="3" s="1"/>
  <c r="AB176" i="1"/>
  <c r="U176" i="1"/>
  <c r="S176" i="1"/>
  <c r="R176" i="1"/>
  <c r="O176" i="1"/>
  <c r="Q176" i="1" s="1"/>
  <c r="V176" i="1" s="1"/>
  <c r="O203" i="3" s="1"/>
  <c r="K176" i="1"/>
  <c r="I203" i="3" s="1"/>
  <c r="J176" i="1"/>
  <c r="I176" i="1"/>
  <c r="M203" i="3" s="1"/>
  <c r="H176" i="1"/>
  <c r="AC175" i="1"/>
  <c r="AB175" i="1"/>
  <c r="W202" i="3" s="1"/>
  <c r="U175" i="1"/>
  <c r="S175" i="1"/>
  <c r="R175" i="1"/>
  <c r="S202" i="3" s="1"/>
  <c r="O175" i="1"/>
  <c r="T175" i="1" s="1"/>
  <c r="Q202" i="3" s="1"/>
  <c r="K175" i="1"/>
  <c r="I202" i="3" s="1"/>
  <c r="J175" i="1"/>
  <c r="I175" i="1"/>
  <c r="M202" i="3" s="1"/>
  <c r="H175" i="1"/>
  <c r="L175" i="1" s="1"/>
  <c r="G202" i="3" s="1"/>
  <c r="AC174" i="1"/>
  <c r="Y201" i="3" s="1"/>
  <c r="AB174" i="1"/>
  <c r="W201" i="3" s="1"/>
  <c r="U174" i="1"/>
  <c r="S174" i="1"/>
  <c r="R174" i="1"/>
  <c r="O174" i="1"/>
  <c r="Q174" i="1" s="1"/>
  <c r="V174" i="1" s="1"/>
  <c r="O201" i="3" s="1"/>
  <c r="K174" i="1"/>
  <c r="J174" i="1"/>
  <c r="K201" i="3" s="1"/>
  <c r="I174" i="1"/>
  <c r="H174" i="1"/>
  <c r="L174" i="1" s="1"/>
  <c r="AC173" i="1"/>
  <c r="Y200" i="3" s="1"/>
  <c r="AB173" i="1"/>
  <c r="W200" i="3" s="1"/>
  <c r="U173" i="1"/>
  <c r="S173" i="1"/>
  <c r="R173" i="1"/>
  <c r="O173" i="1"/>
  <c r="T173" i="1" s="1"/>
  <c r="K173" i="1"/>
  <c r="J173" i="1"/>
  <c r="K200" i="3" s="1"/>
  <c r="I173" i="1"/>
  <c r="M200" i="3" s="1"/>
  <c r="H173" i="1"/>
  <c r="L173" i="1" s="1"/>
  <c r="G200" i="3" s="1"/>
  <c r="AC172" i="1"/>
  <c r="Y199" i="3" s="1"/>
  <c r="AB172" i="1"/>
  <c r="W199" i="3" s="1"/>
  <c r="U172" i="1"/>
  <c r="S172" i="1"/>
  <c r="R172" i="1"/>
  <c r="S199" i="3" s="1"/>
  <c r="O172" i="1"/>
  <c r="Q172" i="1" s="1"/>
  <c r="V172" i="1" s="1"/>
  <c r="O199" i="3" s="1"/>
  <c r="K172" i="1"/>
  <c r="I199" i="3" s="1"/>
  <c r="J172" i="1"/>
  <c r="K199" i="3" s="1"/>
  <c r="I172" i="1"/>
  <c r="M199" i="3" s="1"/>
  <c r="H172" i="1"/>
  <c r="L172" i="1" s="1"/>
  <c r="G199" i="3" s="1"/>
  <c r="AC171" i="1"/>
  <c r="AB171" i="1"/>
  <c r="U171" i="1"/>
  <c r="S171" i="1"/>
  <c r="R171" i="1"/>
  <c r="S198" i="3" s="1"/>
  <c r="O171" i="1"/>
  <c r="T171" i="1" s="1"/>
  <c r="K171" i="1"/>
  <c r="I198" i="3" s="1"/>
  <c r="J171" i="1"/>
  <c r="I171" i="1"/>
  <c r="H171" i="1"/>
  <c r="L171" i="1" s="1"/>
  <c r="G198" i="3" s="1"/>
  <c r="AC170" i="1"/>
  <c r="Y197" i="3" s="1"/>
  <c r="AB170" i="1"/>
  <c r="W197" i="3" s="1"/>
  <c r="U170" i="1"/>
  <c r="S170" i="1"/>
  <c r="R170" i="1"/>
  <c r="S197" i="3" s="1"/>
  <c r="O170" i="1"/>
  <c r="Q170" i="1" s="1"/>
  <c r="V170" i="1" s="1"/>
  <c r="O197" i="3" s="1"/>
  <c r="K170" i="1"/>
  <c r="I197" i="3" s="1"/>
  <c r="J170" i="1"/>
  <c r="I170" i="1"/>
  <c r="M197" i="3" s="1"/>
  <c r="H170" i="1"/>
  <c r="L170" i="1" s="1"/>
  <c r="G197" i="3" s="1"/>
  <c r="AC169" i="1"/>
  <c r="Y196" i="3" s="1"/>
  <c r="AB169" i="1"/>
  <c r="U169" i="1"/>
  <c r="S169" i="1"/>
  <c r="R169" i="1"/>
  <c r="O169" i="1"/>
  <c r="T169" i="1" s="1"/>
  <c r="Q196" i="3" s="1"/>
  <c r="K169" i="1"/>
  <c r="J169" i="1"/>
  <c r="K196" i="3" s="1"/>
  <c r="I169" i="1"/>
  <c r="M196" i="3" s="1"/>
  <c r="H169" i="1"/>
  <c r="L169" i="1" s="1"/>
  <c r="G196" i="3" s="1"/>
  <c r="AC168" i="1"/>
  <c r="AB168" i="1"/>
  <c r="W195" i="3" s="1"/>
  <c r="U168" i="1"/>
  <c r="S168" i="1"/>
  <c r="R168" i="1"/>
  <c r="O168" i="1"/>
  <c r="Q168" i="1" s="1"/>
  <c r="V168" i="1" s="1"/>
  <c r="O195" i="3" s="1"/>
  <c r="K168" i="1"/>
  <c r="I195" i="3" s="1"/>
  <c r="J168" i="1"/>
  <c r="I168" i="1"/>
  <c r="M195" i="3" s="1"/>
  <c r="H168" i="1"/>
  <c r="L168" i="1" s="1"/>
  <c r="AC167" i="1"/>
  <c r="Y194" i="3" s="1"/>
  <c r="AB167" i="1"/>
  <c r="W194" i="3" s="1"/>
  <c r="U167" i="1"/>
  <c r="S167" i="1"/>
  <c r="R167" i="1"/>
  <c r="O167" i="1"/>
  <c r="Q167" i="1" s="1"/>
  <c r="V167" i="1" s="1"/>
  <c r="O194" i="3" s="1"/>
  <c r="K167" i="1"/>
  <c r="I194" i="3" s="1"/>
  <c r="J167" i="1"/>
  <c r="K194" i="3" s="1"/>
  <c r="I167" i="1"/>
  <c r="H167" i="1"/>
  <c r="L167" i="1" s="1"/>
  <c r="G194" i="3" s="1"/>
  <c r="AC166" i="1"/>
  <c r="Y193" i="3" s="1"/>
  <c r="AB166" i="1"/>
  <c r="W193" i="3" s="1"/>
  <c r="U166" i="1"/>
  <c r="S166" i="1"/>
  <c r="R166" i="1"/>
  <c r="S193" i="3" s="1"/>
  <c r="O166" i="1"/>
  <c r="Q166" i="1" s="1"/>
  <c r="V166" i="1" s="1"/>
  <c r="O193" i="3" s="1"/>
  <c r="K166" i="1"/>
  <c r="I193" i="3" s="1"/>
  <c r="J166" i="1"/>
  <c r="I166" i="1"/>
  <c r="M193" i="3" s="1"/>
  <c r="H166" i="1"/>
  <c r="L166" i="1" s="1"/>
  <c r="G193" i="3" s="1"/>
  <c r="AC165" i="1"/>
  <c r="AB165" i="1"/>
  <c r="W192" i="3" s="1"/>
  <c r="U165" i="1"/>
  <c r="S165" i="1"/>
  <c r="R165" i="1"/>
  <c r="O165" i="1"/>
  <c r="T165" i="1" s="1"/>
  <c r="Q192" i="3" s="1"/>
  <c r="K165" i="1"/>
  <c r="I192" i="3" s="1"/>
  <c r="J165" i="1"/>
  <c r="K192" i="3" s="1"/>
  <c r="I165" i="1"/>
  <c r="M192" i="3" s="1"/>
  <c r="H165" i="1"/>
  <c r="L165" i="1" s="1"/>
  <c r="AC164" i="1"/>
  <c r="Y191" i="3" s="1"/>
  <c r="AB164" i="1"/>
  <c r="W191" i="3" s="1"/>
  <c r="U164" i="1"/>
  <c r="S164" i="1"/>
  <c r="R164" i="1"/>
  <c r="O164" i="1"/>
  <c r="K164" i="1"/>
  <c r="I191" i="3" s="1"/>
  <c r="J164" i="1"/>
  <c r="K191" i="3" s="1"/>
  <c r="I164" i="1"/>
  <c r="M191" i="3" s="1"/>
  <c r="H164" i="1"/>
  <c r="L164" i="1" s="1"/>
  <c r="AC163" i="1"/>
  <c r="Y190" i="3" s="1"/>
  <c r="AB163" i="1"/>
  <c r="W190" i="3" s="1"/>
  <c r="U163" i="1"/>
  <c r="S163" i="1"/>
  <c r="R163" i="1"/>
  <c r="S190" i="3" s="1"/>
  <c r="O163" i="1"/>
  <c r="Q163" i="1" s="1"/>
  <c r="V163" i="1" s="1"/>
  <c r="O190" i="3" s="1"/>
  <c r="K163" i="1"/>
  <c r="I190" i="3" s="1"/>
  <c r="J163" i="1"/>
  <c r="K190" i="3" s="1"/>
  <c r="I163" i="1"/>
  <c r="H163" i="1"/>
  <c r="L163" i="1" s="1"/>
  <c r="G190" i="3" s="1"/>
  <c r="AC162" i="1"/>
  <c r="AB162" i="1"/>
  <c r="W189" i="3" s="1"/>
  <c r="U162" i="1"/>
  <c r="S162" i="1"/>
  <c r="R162" i="1"/>
  <c r="S189" i="3" s="1"/>
  <c r="O162" i="1"/>
  <c r="Q162" i="1" s="1"/>
  <c r="V162" i="1" s="1"/>
  <c r="K162" i="1"/>
  <c r="I189" i="3" s="1"/>
  <c r="J162" i="1"/>
  <c r="I162" i="1"/>
  <c r="H162" i="1"/>
  <c r="L162" i="1" s="1"/>
  <c r="G189" i="3" s="1"/>
  <c r="AC161" i="1"/>
  <c r="Y188" i="3" s="1"/>
  <c r="AB161" i="1"/>
  <c r="W188" i="3" s="1"/>
  <c r="U161" i="1"/>
  <c r="S161" i="1"/>
  <c r="R161" i="1"/>
  <c r="O161" i="1"/>
  <c r="T161" i="1" s="1"/>
  <c r="K161" i="1"/>
  <c r="I188" i="3" s="1"/>
  <c r="J161" i="1"/>
  <c r="K188" i="3" s="1"/>
  <c r="I161" i="1"/>
  <c r="H161" i="1"/>
  <c r="L161" i="1" s="1"/>
  <c r="G188" i="3" s="1"/>
  <c r="AC160" i="1"/>
  <c r="AB160" i="1"/>
  <c r="W187" i="3" s="1"/>
  <c r="U160" i="1"/>
  <c r="S160" i="1"/>
  <c r="R160" i="1"/>
  <c r="S187" i="3" s="1"/>
  <c r="O160" i="1"/>
  <c r="T160" i="1" s="1"/>
  <c r="Q187" i="3" s="1"/>
  <c r="K160" i="1"/>
  <c r="I187" i="3" s="1"/>
  <c r="J160" i="1"/>
  <c r="I160" i="1"/>
  <c r="H160" i="1"/>
  <c r="L160" i="1" s="1"/>
  <c r="G187" i="3" s="1"/>
  <c r="AC159" i="1"/>
  <c r="AB159" i="1"/>
  <c r="W186" i="3" s="1"/>
  <c r="U159" i="1"/>
  <c r="S159" i="1"/>
  <c r="R159" i="1"/>
  <c r="S186" i="3" s="1"/>
  <c r="O159" i="1"/>
  <c r="T159" i="1" s="1"/>
  <c r="K159" i="1"/>
  <c r="I186" i="3" s="1"/>
  <c r="J159" i="1"/>
  <c r="I159" i="1"/>
  <c r="M186" i="3" s="1"/>
  <c r="H159" i="1"/>
  <c r="L159" i="1" s="1"/>
  <c r="G186" i="3" s="1"/>
  <c r="AC158" i="1"/>
  <c r="Y185" i="3" s="1"/>
  <c r="AB158" i="1"/>
  <c r="W185" i="3" s="1"/>
  <c r="U158" i="1"/>
  <c r="S158" i="1"/>
  <c r="R158" i="1"/>
  <c r="S185" i="3" s="1"/>
  <c r="O158" i="1"/>
  <c r="Q158" i="1" s="1"/>
  <c r="V158" i="1" s="1"/>
  <c r="K158" i="1"/>
  <c r="I185" i="3" s="1"/>
  <c r="J158" i="1"/>
  <c r="I158" i="1"/>
  <c r="H158" i="1"/>
  <c r="L158" i="1" s="1"/>
  <c r="G185" i="3" s="1"/>
  <c r="AC157" i="1"/>
  <c r="Y184" i="3" s="1"/>
  <c r="AB157" i="1"/>
  <c r="W184" i="3" s="1"/>
  <c r="U157" i="1"/>
  <c r="S157" i="1"/>
  <c r="R157" i="1"/>
  <c r="O157" i="1"/>
  <c r="T157" i="1" s="1"/>
  <c r="K157" i="1"/>
  <c r="J157" i="1"/>
  <c r="K184" i="3" s="1"/>
  <c r="I157" i="1"/>
  <c r="M184" i="3" s="1"/>
  <c r="H157" i="1"/>
  <c r="L157" i="1" s="1"/>
  <c r="G184" i="3" s="1"/>
  <c r="AC156" i="1"/>
  <c r="Y183" i="3" s="1"/>
  <c r="AB156" i="1"/>
  <c r="W183" i="3" s="1"/>
  <c r="U156" i="1"/>
  <c r="S156" i="1"/>
  <c r="R156" i="1"/>
  <c r="S183" i="3" s="1"/>
  <c r="O156" i="1"/>
  <c r="Q156" i="1" s="1"/>
  <c r="V156" i="1" s="1"/>
  <c r="O183" i="3" s="1"/>
  <c r="K156" i="1"/>
  <c r="I183" i="3" s="1"/>
  <c r="J156" i="1"/>
  <c r="K183" i="3" s="1"/>
  <c r="I156" i="1"/>
  <c r="H156" i="1"/>
  <c r="L156" i="1" s="1"/>
  <c r="AC155" i="1"/>
  <c r="AB155" i="1"/>
  <c r="U155" i="1"/>
  <c r="S155" i="1"/>
  <c r="R155" i="1"/>
  <c r="S182" i="3" s="1"/>
  <c r="O155" i="1"/>
  <c r="T155" i="1" s="1"/>
  <c r="Q182" i="3" s="1"/>
  <c r="K155" i="1"/>
  <c r="J155" i="1"/>
  <c r="I155" i="1"/>
  <c r="H155" i="1"/>
  <c r="L155" i="1" s="1"/>
  <c r="G182" i="3" s="1"/>
  <c r="AC154" i="1"/>
  <c r="Y181" i="3" s="1"/>
  <c r="AB154" i="1"/>
  <c r="W181" i="3" s="1"/>
  <c r="U154" i="1"/>
  <c r="S154" i="1"/>
  <c r="R154" i="1"/>
  <c r="O154" i="1"/>
  <c r="Q154" i="1" s="1"/>
  <c r="V154" i="1" s="1"/>
  <c r="K154" i="1"/>
  <c r="I181" i="3" s="1"/>
  <c r="J154" i="1"/>
  <c r="K181" i="3" s="1"/>
  <c r="I154" i="1"/>
  <c r="M181" i="3" s="1"/>
  <c r="H154" i="1"/>
  <c r="L154" i="1" s="1"/>
  <c r="G181" i="3" s="1"/>
  <c r="AC153" i="1"/>
  <c r="Y180" i="3" s="1"/>
  <c r="AB153" i="1"/>
  <c r="W180" i="3" s="1"/>
  <c r="U153" i="1"/>
  <c r="S153" i="1"/>
  <c r="R153" i="1"/>
  <c r="O153" i="1"/>
  <c r="T153" i="1" s="1"/>
  <c r="K153" i="1"/>
  <c r="I180" i="3" s="1"/>
  <c r="J153" i="1"/>
  <c r="K180" i="3" s="1"/>
  <c r="I153" i="1"/>
  <c r="M180" i="3" s="1"/>
  <c r="H153" i="1"/>
  <c r="L153" i="1" s="1"/>
  <c r="G180" i="3" s="1"/>
  <c r="AC152" i="1"/>
  <c r="Y179" i="3" s="1"/>
  <c r="AB152" i="1"/>
  <c r="W179" i="3" s="1"/>
  <c r="U152" i="1"/>
  <c r="S152" i="1"/>
  <c r="R152" i="1"/>
  <c r="S179" i="3" s="1"/>
  <c r="O152" i="1"/>
  <c r="T152" i="1" s="1"/>
  <c r="Q179" i="3" s="1"/>
  <c r="K152" i="1"/>
  <c r="I179" i="3" s="1"/>
  <c r="J152" i="1"/>
  <c r="I152" i="1"/>
  <c r="H152" i="1"/>
  <c r="L152" i="1" s="1"/>
  <c r="G179" i="3" s="1"/>
  <c r="AC151" i="1"/>
  <c r="Y178" i="3" s="1"/>
  <c r="AB151" i="1"/>
  <c r="U151" i="1"/>
  <c r="S151" i="1"/>
  <c r="R151" i="1"/>
  <c r="O151" i="1"/>
  <c r="T151" i="1" s="1"/>
  <c r="K151" i="1"/>
  <c r="I178" i="3" s="1"/>
  <c r="J151" i="1"/>
  <c r="I151" i="1"/>
  <c r="H151" i="1"/>
  <c r="L151" i="1" s="1"/>
  <c r="G178" i="3" s="1"/>
  <c r="AC150" i="1"/>
  <c r="Y177" i="3" s="1"/>
  <c r="AB150" i="1"/>
  <c r="W177" i="3" s="1"/>
  <c r="U150" i="1"/>
  <c r="S150" i="1"/>
  <c r="R150" i="1"/>
  <c r="O150" i="1"/>
  <c r="Q150" i="1" s="1"/>
  <c r="V150" i="1" s="1"/>
  <c r="O177" i="3" s="1"/>
  <c r="K150" i="1"/>
  <c r="I177" i="3" s="1"/>
  <c r="J150" i="1"/>
  <c r="I150" i="1"/>
  <c r="M177" i="3" s="1"/>
  <c r="H150" i="1"/>
  <c r="L150" i="1" s="1"/>
  <c r="G177" i="3" s="1"/>
  <c r="AC149" i="1"/>
  <c r="Y176" i="3" s="1"/>
  <c r="AB149" i="1"/>
  <c r="U149" i="1"/>
  <c r="S149" i="1"/>
  <c r="R149" i="1"/>
  <c r="S176" i="3" s="1"/>
  <c r="O149" i="1"/>
  <c r="T149" i="1" s="1"/>
  <c r="Q176" i="3" s="1"/>
  <c r="K149" i="1"/>
  <c r="I176" i="3" s="1"/>
  <c r="J149" i="1"/>
  <c r="I149" i="1"/>
  <c r="M176" i="3" s="1"/>
  <c r="H149" i="1"/>
  <c r="L149" i="1" s="1"/>
  <c r="G176" i="3" s="1"/>
  <c r="AC148" i="1"/>
  <c r="Y175" i="3" s="1"/>
  <c r="AB148" i="1"/>
  <c r="U148" i="1"/>
  <c r="S148" i="1"/>
  <c r="R148" i="1"/>
  <c r="S175" i="3" s="1"/>
  <c r="O148" i="1"/>
  <c r="Q148" i="1" s="1"/>
  <c r="V148" i="1" s="1"/>
  <c r="O175" i="3" s="1"/>
  <c r="K148" i="1"/>
  <c r="I175" i="3" s="1"/>
  <c r="J148" i="1"/>
  <c r="K175" i="3" s="1"/>
  <c r="I148" i="1"/>
  <c r="H148" i="1"/>
  <c r="L148" i="1" s="1"/>
  <c r="G175" i="3" s="1"/>
  <c r="AC147" i="1"/>
  <c r="Y174" i="3" s="1"/>
  <c r="AB147" i="1"/>
  <c r="W174" i="3" s="1"/>
  <c r="U147" i="1"/>
  <c r="S147" i="1"/>
  <c r="R147" i="1"/>
  <c r="S174" i="3" s="1"/>
  <c r="O147" i="1"/>
  <c r="T147" i="1" s="1"/>
  <c r="Q174" i="3" s="1"/>
  <c r="K147" i="1"/>
  <c r="J147" i="1"/>
  <c r="K174" i="3" s="1"/>
  <c r="I147" i="1"/>
  <c r="M174" i="3" s="1"/>
  <c r="H147" i="1"/>
  <c r="L147" i="1" s="1"/>
  <c r="AC146" i="1"/>
  <c r="Y173" i="3" s="1"/>
  <c r="AB146" i="1"/>
  <c r="W173" i="3" s="1"/>
  <c r="U146" i="1"/>
  <c r="S146" i="1"/>
  <c r="R146" i="1"/>
  <c r="O146" i="1"/>
  <c r="Q146" i="1" s="1"/>
  <c r="V146" i="1" s="1"/>
  <c r="O173" i="3" s="1"/>
  <c r="K146" i="1"/>
  <c r="I173" i="3" s="1"/>
  <c r="J146" i="1"/>
  <c r="I146" i="1"/>
  <c r="M173" i="3" s="1"/>
  <c r="H146" i="1"/>
  <c r="L146" i="1" s="1"/>
  <c r="G173" i="3" s="1"/>
  <c r="AC145" i="1"/>
  <c r="Y172" i="3" s="1"/>
  <c r="AB145" i="1"/>
  <c r="W172" i="3" s="1"/>
  <c r="U145" i="1"/>
  <c r="S145" i="1"/>
  <c r="R145" i="1"/>
  <c r="O145" i="1"/>
  <c r="T145" i="1" s="1"/>
  <c r="Q172" i="3" s="1"/>
  <c r="K145" i="1"/>
  <c r="I172" i="3" s="1"/>
  <c r="J145" i="1"/>
  <c r="K172" i="3" s="1"/>
  <c r="I145" i="1"/>
  <c r="M172" i="3" s="1"/>
  <c r="H145" i="1"/>
  <c r="F172" i="3" s="1"/>
  <c r="AC144" i="1"/>
  <c r="Y171" i="3" s="1"/>
  <c r="AB144" i="1"/>
  <c r="W171" i="3" s="1"/>
  <c r="U144" i="1"/>
  <c r="S144" i="1"/>
  <c r="R144" i="1"/>
  <c r="O144" i="1"/>
  <c r="T144" i="1" s="1"/>
  <c r="Q171" i="3" s="1"/>
  <c r="K144" i="1"/>
  <c r="I171" i="3" s="1"/>
  <c r="J144" i="1"/>
  <c r="K171" i="3" s="1"/>
  <c r="I144" i="1"/>
  <c r="M171" i="3" s="1"/>
  <c r="H144" i="1"/>
  <c r="L144" i="1" s="1"/>
  <c r="G171" i="3" s="1"/>
  <c r="AC143" i="1"/>
  <c r="Y170" i="3" s="1"/>
  <c r="AB143" i="1"/>
  <c r="U143" i="1"/>
  <c r="S143" i="1"/>
  <c r="R143" i="1"/>
  <c r="S170" i="3" s="1"/>
  <c r="O143" i="1"/>
  <c r="T143" i="1" s="1"/>
  <c r="Q170" i="3" s="1"/>
  <c r="K143" i="1"/>
  <c r="J143" i="1"/>
  <c r="I143" i="1"/>
  <c r="M170" i="3" s="1"/>
  <c r="H143" i="1"/>
  <c r="L143" i="1" s="1"/>
  <c r="AC142" i="1"/>
  <c r="Y169" i="3" s="1"/>
  <c r="AB142" i="1"/>
  <c r="W169" i="3" s="1"/>
  <c r="U142" i="1"/>
  <c r="S142" i="1"/>
  <c r="R142" i="1"/>
  <c r="O142" i="1"/>
  <c r="Q142" i="1" s="1"/>
  <c r="V142" i="1" s="1"/>
  <c r="O169" i="3" s="1"/>
  <c r="K142" i="1"/>
  <c r="J142" i="1"/>
  <c r="K169" i="3" s="1"/>
  <c r="I142" i="1"/>
  <c r="H142" i="1"/>
  <c r="L142" i="1" s="1"/>
  <c r="G169" i="3" s="1"/>
  <c r="AC141" i="1"/>
  <c r="AB141" i="1"/>
  <c r="W168" i="3" s="1"/>
  <c r="U141" i="1"/>
  <c r="S141" i="1"/>
  <c r="R141" i="1"/>
  <c r="S168" i="3" s="1"/>
  <c r="O141" i="1"/>
  <c r="Q141" i="1" s="1"/>
  <c r="K141" i="1"/>
  <c r="J141" i="1"/>
  <c r="K168" i="3" s="1"/>
  <c r="I141" i="1"/>
  <c r="M168" i="3" s="1"/>
  <c r="H141" i="1"/>
  <c r="L141" i="1" s="1"/>
  <c r="G168" i="3" s="1"/>
  <c r="AC140" i="1"/>
  <c r="Y167" i="3" s="1"/>
  <c r="AB140" i="1"/>
  <c r="W167" i="3" s="1"/>
  <c r="U140" i="1"/>
  <c r="S140" i="1"/>
  <c r="R140" i="1"/>
  <c r="O140" i="1"/>
  <c r="Q140" i="1" s="1"/>
  <c r="V140" i="1" s="1"/>
  <c r="O167" i="3" s="1"/>
  <c r="K140" i="1"/>
  <c r="I167" i="3" s="1"/>
  <c r="J140" i="1"/>
  <c r="K167" i="3" s="1"/>
  <c r="I140" i="1"/>
  <c r="M167" i="3" s="1"/>
  <c r="H140" i="1"/>
  <c r="L140" i="1" s="1"/>
  <c r="G167" i="3" s="1"/>
  <c r="AC139" i="1"/>
  <c r="AB139" i="1"/>
  <c r="U139" i="1"/>
  <c r="S139" i="1"/>
  <c r="R139" i="1"/>
  <c r="S166" i="3" s="1"/>
  <c r="O139" i="1"/>
  <c r="Q139" i="1" s="1"/>
  <c r="K139" i="1"/>
  <c r="J139" i="1"/>
  <c r="K166" i="3" s="1"/>
  <c r="I139" i="1"/>
  <c r="H139" i="1"/>
  <c r="L139" i="1" s="1"/>
  <c r="G166" i="3" s="1"/>
  <c r="AC138" i="1"/>
  <c r="AB138" i="1"/>
  <c r="W165" i="3" s="1"/>
  <c r="U138" i="1"/>
  <c r="S138" i="1"/>
  <c r="R138" i="1"/>
  <c r="S165" i="3" s="1"/>
  <c r="O138" i="1"/>
  <c r="Q138" i="1" s="1"/>
  <c r="V138" i="1" s="1"/>
  <c r="O165" i="3" s="1"/>
  <c r="K138" i="1"/>
  <c r="I165" i="3" s="1"/>
  <c r="J138" i="1"/>
  <c r="K165" i="3" s="1"/>
  <c r="I138" i="1"/>
  <c r="M165" i="3" s="1"/>
  <c r="H138" i="1"/>
  <c r="L138" i="1" s="1"/>
  <c r="G165" i="3" s="1"/>
  <c r="AC137" i="1"/>
  <c r="Y164" i="3" s="1"/>
  <c r="AB137" i="1"/>
  <c r="W164" i="3" s="1"/>
  <c r="U137" i="1"/>
  <c r="S137" i="1"/>
  <c r="R137" i="1"/>
  <c r="O137" i="1"/>
  <c r="T137" i="1" s="1"/>
  <c r="Q164" i="3" s="1"/>
  <c r="K137" i="1"/>
  <c r="I164" i="3" s="1"/>
  <c r="J137" i="1"/>
  <c r="I137" i="1"/>
  <c r="M164" i="3" s="1"/>
  <c r="H137" i="1"/>
  <c r="L137" i="1" s="1"/>
  <c r="AC136" i="1"/>
  <c r="Y163" i="3" s="1"/>
  <c r="AB136" i="1"/>
  <c r="U136" i="1"/>
  <c r="S136" i="1"/>
  <c r="R136" i="1"/>
  <c r="S163" i="3" s="1"/>
  <c r="O136" i="1"/>
  <c r="Q136" i="1" s="1"/>
  <c r="V136" i="1" s="1"/>
  <c r="O163" i="3" s="1"/>
  <c r="K136" i="1"/>
  <c r="I163" i="3" s="1"/>
  <c r="J136" i="1"/>
  <c r="I136" i="1"/>
  <c r="M163" i="3" s="1"/>
  <c r="H136" i="1"/>
  <c r="L136" i="1" s="1"/>
  <c r="G163" i="3" s="1"/>
  <c r="AC135" i="1"/>
  <c r="Y162" i="3" s="1"/>
  <c r="AB135" i="1"/>
  <c r="U135" i="1"/>
  <c r="S135" i="1"/>
  <c r="R135" i="1"/>
  <c r="S162" i="3" s="1"/>
  <c r="O135" i="1"/>
  <c r="T135" i="1" s="1"/>
  <c r="Q162" i="3" s="1"/>
  <c r="K135" i="1"/>
  <c r="I162" i="3" s="1"/>
  <c r="J135" i="1"/>
  <c r="I135" i="1"/>
  <c r="M162" i="3" s="1"/>
  <c r="H135" i="1"/>
  <c r="L135" i="1" s="1"/>
  <c r="G162" i="3" s="1"/>
  <c r="AC134" i="1"/>
  <c r="Y161" i="3" s="1"/>
  <c r="AB134" i="1"/>
  <c r="W161" i="3" s="1"/>
  <c r="U134" i="1"/>
  <c r="S134" i="1"/>
  <c r="R134" i="1"/>
  <c r="S161" i="3" s="1"/>
  <c r="O134" i="1"/>
  <c r="Q134" i="1" s="1"/>
  <c r="V134" i="1" s="1"/>
  <c r="O161" i="3" s="1"/>
  <c r="K134" i="1"/>
  <c r="J134" i="1"/>
  <c r="K161" i="3" s="1"/>
  <c r="I134" i="1"/>
  <c r="H134" i="1"/>
  <c r="L134" i="1" s="1"/>
  <c r="G161" i="3" s="1"/>
  <c r="AC133" i="1"/>
  <c r="Y160" i="3" s="1"/>
  <c r="AB133" i="1"/>
  <c r="W160" i="3" s="1"/>
  <c r="U133" i="1"/>
  <c r="S133" i="1"/>
  <c r="R133" i="1"/>
  <c r="S160" i="3" s="1"/>
  <c r="O133" i="1"/>
  <c r="T133" i="1" s="1"/>
  <c r="Q160" i="3" s="1"/>
  <c r="K133" i="1"/>
  <c r="J133" i="1"/>
  <c r="K160" i="3" s="1"/>
  <c r="I133" i="1"/>
  <c r="M160" i="3" s="1"/>
  <c r="H133" i="1"/>
  <c r="L133" i="1" s="1"/>
  <c r="G160" i="3" s="1"/>
  <c r="AC132" i="1"/>
  <c r="AB132" i="1"/>
  <c r="W159" i="3" s="1"/>
  <c r="U132" i="1"/>
  <c r="S132" i="1"/>
  <c r="R132" i="1"/>
  <c r="S159" i="3" s="1"/>
  <c r="O132" i="1"/>
  <c r="Q132" i="1" s="1"/>
  <c r="V132" i="1" s="1"/>
  <c r="O159" i="3" s="1"/>
  <c r="K132" i="1"/>
  <c r="I159" i="3" s="1"/>
  <c r="J132" i="1"/>
  <c r="K159" i="3" s="1"/>
  <c r="I132" i="1"/>
  <c r="H132" i="1"/>
  <c r="L132" i="1" s="1"/>
  <c r="G159" i="3" s="1"/>
  <c r="AC131" i="1"/>
  <c r="Y158" i="3" s="1"/>
  <c r="AB131" i="1"/>
  <c r="W158" i="3" s="1"/>
  <c r="U131" i="1"/>
  <c r="S131" i="1"/>
  <c r="R131" i="1"/>
  <c r="S158" i="3" s="1"/>
  <c r="O131" i="1"/>
  <c r="T131" i="1" s="1"/>
  <c r="K131" i="1"/>
  <c r="I158" i="3" s="1"/>
  <c r="J131" i="1"/>
  <c r="I131" i="1"/>
  <c r="H131" i="1"/>
  <c r="L131" i="1" s="1"/>
  <c r="G158" i="3" s="1"/>
  <c r="AC130" i="1"/>
  <c r="AB130" i="1"/>
  <c r="W157" i="3" s="1"/>
  <c r="U130" i="1"/>
  <c r="S130" i="1"/>
  <c r="R130" i="1"/>
  <c r="S157" i="3" s="1"/>
  <c r="O130" i="1"/>
  <c r="Q130" i="1" s="1"/>
  <c r="V130" i="1" s="1"/>
  <c r="O157" i="3" s="1"/>
  <c r="K130" i="1"/>
  <c r="I157" i="3" s="1"/>
  <c r="J130" i="1"/>
  <c r="I130" i="1"/>
  <c r="M157" i="3" s="1"/>
  <c r="H130" i="1"/>
  <c r="L130" i="1" s="1"/>
  <c r="G157" i="3" s="1"/>
  <c r="AC129" i="1"/>
  <c r="Y156" i="3" s="1"/>
  <c r="AB129" i="1"/>
  <c r="W156" i="3" s="1"/>
  <c r="U129" i="1"/>
  <c r="S129" i="1"/>
  <c r="R129" i="1"/>
  <c r="O129" i="1"/>
  <c r="T129" i="1" s="1"/>
  <c r="K129" i="1"/>
  <c r="I156" i="3" s="1"/>
  <c r="J129" i="1"/>
  <c r="K156" i="3" s="1"/>
  <c r="I129" i="1"/>
  <c r="M156" i="3" s="1"/>
  <c r="H129" i="1"/>
  <c r="L129" i="1" s="1"/>
  <c r="G156" i="3" s="1"/>
  <c r="AC128" i="1"/>
  <c r="Y155" i="3" s="1"/>
  <c r="AB128" i="1"/>
  <c r="W155" i="3" s="1"/>
  <c r="U128" i="1"/>
  <c r="S128" i="1"/>
  <c r="R128" i="1"/>
  <c r="S155" i="3" s="1"/>
  <c r="O128" i="1"/>
  <c r="T128" i="1" s="1"/>
  <c r="Q155" i="3" s="1"/>
  <c r="K128" i="1"/>
  <c r="I155" i="3" s="1"/>
  <c r="J128" i="1"/>
  <c r="K155" i="3" s="1"/>
  <c r="I128" i="1"/>
  <c r="H128" i="1"/>
  <c r="L128" i="1" s="1"/>
  <c r="G155" i="3" s="1"/>
  <c r="AC127" i="1"/>
  <c r="Y154" i="3" s="1"/>
  <c r="AB127" i="1"/>
  <c r="W154" i="3" s="1"/>
  <c r="U127" i="1"/>
  <c r="S127" i="1"/>
  <c r="R127" i="1"/>
  <c r="S154" i="3" s="1"/>
  <c r="O127" i="1"/>
  <c r="T127" i="1" s="1"/>
  <c r="Q154" i="3" s="1"/>
  <c r="K127" i="1"/>
  <c r="J127" i="1"/>
  <c r="K154" i="3" s="1"/>
  <c r="I127" i="1"/>
  <c r="H127" i="1"/>
  <c r="L127" i="1" s="1"/>
  <c r="G154" i="3" s="1"/>
  <c r="AC126" i="1"/>
  <c r="Y153" i="3" s="1"/>
  <c r="AB126" i="1"/>
  <c r="W153" i="3" s="1"/>
  <c r="U126" i="1"/>
  <c r="S126" i="1"/>
  <c r="R126" i="1"/>
  <c r="O126" i="1"/>
  <c r="Q126" i="1" s="1"/>
  <c r="V126" i="1" s="1"/>
  <c r="K126" i="1"/>
  <c r="I153" i="3" s="1"/>
  <c r="J126" i="1"/>
  <c r="K153" i="3" s="1"/>
  <c r="I126" i="1"/>
  <c r="M153" i="3" s="1"/>
  <c r="H126" i="1"/>
  <c r="L126" i="1" s="1"/>
  <c r="G153" i="3" s="1"/>
  <c r="AC125" i="1"/>
  <c r="AB125" i="1"/>
  <c r="W152" i="3" s="1"/>
  <c r="U125" i="1"/>
  <c r="S125" i="1"/>
  <c r="R125" i="1"/>
  <c r="S152" i="3" s="1"/>
  <c r="O125" i="1"/>
  <c r="Q125" i="1" s="1"/>
  <c r="V125" i="1" s="1"/>
  <c r="O152" i="3" s="1"/>
  <c r="K125" i="1"/>
  <c r="I152" i="3" s="1"/>
  <c r="J125" i="1"/>
  <c r="K152" i="3" s="1"/>
  <c r="I125" i="1"/>
  <c r="M152" i="3" s="1"/>
  <c r="H125" i="1"/>
  <c r="L125" i="1" s="1"/>
  <c r="G152" i="3" s="1"/>
  <c r="AC124" i="1"/>
  <c r="Y151" i="3" s="1"/>
  <c r="AB124" i="1"/>
  <c r="W151" i="3" s="1"/>
  <c r="U124" i="1"/>
  <c r="S124" i="1"/>
  <c r="R124" i="1"/>
  <c r="S151" i="3" s="1"/>
  <c r="O124" i="1"/>
  <c r="Q124" i="1" s="1"/>
  <c r="V124" i="1" s="1"/>
  <c r="O151" i="3" s="1"/>
  <c r="K124" i="1"/>
  <c r="I151" i="3" s="1"/>
  <c r="J124" i="1"/>
  <c r="I124" i="1"/>
  <c r="M151" i="3" s="1"/>
  <c r="H124" i="1"/>
  <c r="L124" i="1" s="1"/>
  <c r="G151" i="3" s="1"/>
  <c r="AC123" i="1"/>
  <c r="Y150" i="3" s="1"/>
  <c r="AB123" i="1"/>
  <c r="U123" i="1"/>
  <c r="S123" i="1"/>
  <c r="R123" i="1"/>
  <c r="S150" i="3" s="1"/>
  <c r="O123" i="1"/>
  <c r="Q123" i="1" s="1"/>
  <c r="V123" i="1" s="1"/>
  <c r="O150" i="3" s="1"/>
  <c r="K123" i="1"/>
  <c r="I150" i="3" s="1"/>
  <c r="J123" i="1"/>
  <c r="K150" i="3" s="1"/>
  <c r="I123" i="1"/>
  <c r="H123" i="1"/>
  <c r="L123" i="1" s="1"/>
  <c r="G150" i="3" s="1"/>
  <c r="AC122" i="1"/>
  <c r="Y149" i="3" s="1"/>
  <c r="AB122" i="1"/>
  <c r="W149" i="3" s="1"/>
  <c r="U122" i="1"/>
  <c r="S122" i="1"/>
  <c r="R122" i="1"/>
  <c r="S149" i="3" s="1"/>
  <c r="O122" i="1"/>
  <c r="Q122" i="1" s="1"/>
  <c r="V122" i="1" s="1"/>
  <c r="K122" i="1"/>
  <c r="J122" i="1"/>
  <c r="I122" i="1"/>
  <c r="M149" i="3" s="1"/>
  <c r="H122" i="1"/>
  <c r="L122" i="1" s="1"/>
  <c r="G149" i="3" s="1"/>
  <c r="AC121" i="1"/>
  <c r="Y148" i="3" s="1"/>
  <c r="AB121" i="1"/>
  <c r="U121" i="1"/>
  <c r="S121" i="1"/>
  <c r="R121" i="1"/>
  <c r="O121" i="1"/>
  <c r="T121" i="1" s="1"/>
  <c r="Q148" i="3" s="1"/>
  <c r="K121" i="1"/>
  <c r="I148" i="3" s="1"/>
  <c r="J121" i="1"/>
  <c r="K148" i="3" s="1"/>
  <c r="I121" i="1"/>
  <c r="H121" i="1"/>
  <c r="L121" i="1" s="1"/>
  <c r="G148" i="3" s="1"/>
  <c r="AC120" i="1"/>
  <c r="Y147" i="3" s="1"/>
  <c r="AB120" i="1"/>
  <c r="U120" i="1"/>
  <c r="S120" i="1"/>
  <c r="R120" i="1"/>
  <c r="S147" i="3" s="1"/>
  <c r="O120" i="1"/>
  <c r="T120" i="1" s="1"/>
  <c r="Q147" i="3" s="1"/>
  <c r="K120" i="1"/>
  <c r="I147" i="3" s="1"/>
  <c r="J120" i="1"/>
  <c r="I120" i="1"/>
  <c r="M147" i="3" s="1"/>
  <c r="H120" i="1"/>
  <c r="L120" i="1" s="1"/>
  <c r="AC119" i="1"/>
  <c r="Y146" i="3" s="1"/>
  <c r="AB119" i="1"/>
  <c r="W146" i="3" s="1"/>
  <c r="U119" i="1"/>
  <c r="S119" i="1"/>
  <c r="R119" i="1"/>
  <c r="S146" i="3" s="1"/>
  <c r="O119" i="1"/>
  <c r="T119" i="1" s="1"/>
  <c r="Q146" i="3" s="1"/>
  <c r="K119" i="1"/>
  <c r="I146" i="3" s="1"/>
  <c r="J119" i="1"/>
  <c r="I119" i="1"/>
  <c r="H119" i="1"/>
  <c r="AC118" i="1"/>
  <c r="AB118" i="1"/>
  <c r="W145" i="3" s="1"/>
  <c r="U118" i="1"/>
  <c r="S118" i="1"/>
  <c r="R118" i="1"/>
  <c r="S145" i="3" s="1"/>
  <c r="O118" i="1"/>
  <c r="Q118" i="1" s="1"/>
  <c r="V118" i="1" s="1"/>
  <c r="O145" i="3" s="1"/>
  <c r="K118" i="1"/>
  <c r="I145" i="3" s="1"/>
  <c r="J118" i="1"/>
  <c r="I118" i="1"/>
  <c r="H118" i="1"/>
  <c r="L118" i="1" s="1"/>
  <c r="G145" i="3" s="1"/>
  <c r="AC117" i="1"/>
  <c r="Y144" i="3" s="1"/>
  <c r="AB117" i="1"/>
  <c r="W144" i="3" s="1"/>
  <c r="U117" i="1"/>
  <c r="S117" i="1"/>
  <c r="R117" i="1"/>
  <c r="S144" i="3" s="1"/>
  <c r="O117" i="1"/>
  <c r="T117" i="1" s="1"/>
  <c r="Q144" i="3" s="1"/>
  <c r="K117" i="1"/>
  <c r="I144" i="3" s="1"/>
  <c r="J117" i="1"/>
  <c r="K144" i="3" s="1"/>
  <c r="I117" i="1"/>
  <c r="M144" i="3" s="1"/>
  <c r="H117" i="1"/>
  <c r="L117" i="1" s="1"/>
  <c r="G144" i="3" s="1"/>
  <c r="AC116" i="1"/>
  <c r="Y143" i="3" s="1"/>
  <c r="AB116" i="1"/>
  <c r="W143" i="3" s="1"/>
  <c r="U116" i="1"/>
  <c r="S116" i="1"/>
  <c r="R116" i="1"/>
  <c r="S143" i="3" s="1"/>
  <c r="O116" i="1"/>
  <c r="Q116" i="1" s="1"/>
  <c r="V116" i="1" s="1"/>
  <c r="O143" i="3" s="1"/>
  <c r="K116" i="1"/>
  <c r="I143" i="3" s="1"/>
  <c r="J116" i="1"/>
  <c r="K143" i="3" s="1"/>
  <c r="I116" i="1"/>
  <c r="M143" i="3" s="1"/>
  <c r="H116" i="1"/>
  <c r="L116" i="1" s="1"/>
  <c r="G143" i="3" s="1"/>
  <c r="AC115" i="1"/>
  <c r="AB115" i="1"/>
  <c r="W142" i="3" s="1"/>
  <c r="U115" i="1"/>
  <c r="S115" i="1"/>
  <c r="R115" i="1"/>
  <c r="S142" i="3" s="1"/>
  <c r="O115" i="1"/>
  <c r="T115" i="1" s="1"/>
  <c r="Q142" i="3" s="1"/>
  <c r="K115" i="1"/>
  <c r="J115" i="1"/>
  <c r="K142" i="3" s="1"/>
  <c r="I115" i="1"/>
  <c r="H115" i="1"/>
  <c r="L115" i="1" s="1"/>
  <c r="AC114" i="1"/>
  <c r="Y141" i="3" s="1"/>
  <c r="AB114" i="1"/>
  <c r="W141" i="3" s="1"/>
  <c r="U114" i="1"/>
  <c r="S114" i="1"/>
  <c r="R114" i="1"/>
  <c r="S141" i="3" s="1"/>
  <c r="O114" i="1"/>
  <c r="Q114" i="1" s="1"/>
  <c r="V114" i="1" s="1"/>
  <c r="O141" i="3" s="1"/>
  <c r="K114" i="1"/>
  <c r="J114" i="1"/>
  <c r="K141" i="3" s="1"/>
  <c r="I114" i="1"/>
  <c r="M141" i="3" s="1"/>
  <c r="H114" i="1"/>
  <c r="L114" i="1" s="1"/>
  <c r="G141" i="3" s="1"/>
  <c r="AC113" i="1"/>
  <c r="Y140" i="3" s="1"/>
  <c r="AB113" i="1"/>
  <c r="U113" i="1"/>
  <c r="S113" i="1"/>
  <c r="R113" i="1"/>
  <c r="O113" i="1"/>
  <c r="T113" i="1" s="1"/>
  <c r="Q140" i="3" s="1"/>
  <c r="K113" i="1"/>
  <c r="I140" i="3" s="1"/>
  <c r="J113" i="1"/>
  <c r="K140" i="3" s="1"/>
  <c r="I113" i="1"/>
  <c r="H113" i="1"/>
  <c r="L113" i="1" s="1"/>
  <c r="AC112" i="1"/>
  <c r="AB112" i="1"/>
  <c r="U112" i="1"/>
  <c r="S112" i="1"/>
  <c r="R112" i="1"/>
  <c r="S139" i="3" s="1"/>
  <c r="O112" i="1"/>
  <c r="T112" i="1" s="1"/>
  <c r="Q139" i="3" s="1"/>
  <c r="K112" i="1"/>
  <c r="I139" i="3" s="1"/>
  <c r="J112" i="1"/>
  <c r="K139" i="3" s="1"/>
  <c r="I112" i="1"/>
  <c r="M139" i="3" s="1"/>
  <c r="H112" i="1"/>
  <c r="L112" i="1" s="1"/>
  <c r="G139" i="3" s="1"/>
  <c r="AC111" i="1"/>
  <c r="Y138" i="3" s="1"/>
  <c r="AB111" i="1"/>
  <c r="W138" i="3" s="1"/>
  <c r="U111" i="1"/>
  <c r="S111" i="1"/>
  <c r="R111" i="1"/>
  <c r="O111" i="1"/>
  <c r="K111" i="1"/>
  <c r="I138" i="3" s="1"/>
  <c r="J111" i="1"/>
  <c r="K138" i="3" s="1"/>
  <c r="I111" i="1"/>
  <c r="M138" i="3" s="1"/>
  <c r="H111" i="1"/>
  <c r="L111" i="1" s="1"/>
  <c r="G138" i="3" s="1"/>
  <c r="AC110" i="1"/>
  <c r="AB110" i="1"/>
  <c r="W137" i="3" s="1"/>
  <c r="U110" i="1"/>
  <c r="S110" i="1"/>
  <c r="R110" i="1"/>
  <c r="S137" i="3" s="1"/>
  <c r="O110" i="1"/>
  <c r="Q110" i="1" s="1"/>
  <c r="V110" i="1" s="1"/>
  <c r="O137" i="3" s="1"/>
  <c r="K110" i="1"/>
  <c r="I137" i="3" s="1"/>
  <c r="J110" i="1"/>
  <c r="K137" i="3" s="1"/>
  <c r="I110" i="1"/>
  <c r="M137" i="3" s="1"/>
  <c r="H110" i="1"/>
  <c r="L110" i="1" s="1"/>
  <c r="G137" i="3" s="1"/>
  <c r="AC109" i="1"/>
  <c r="Y136" i="3" s="1"/>
  <c r="AB109" i="1"/>
  <c r="W136" i="3" s="1"/>
  <c r="U109" i="1"/>
  <c r="S109" i="1"/>
  <c r="R109" i="1"/>
  <c r="O109" i="1"/>
  <c r="T109" i="1" s="1"/>
  <c r="K109" i="1"/>
  <c r="J109" i="1"/>
  <c r="K136" i="3" s="1"/>
  <c r="I109" i="1"/>
  <c r="M136" i="3" s="1"/>
  <c r="H109" i="1"/>
  <c r="L109" i="1" s="1"/>
  <c r="G136" i="3" s="1"/>
  <c r="AC108" i="1"/>
  <c r="Y135" i="3" s="1"/>
  <c r="AB108" i="1"/>
  <c r="W135" i="3" s="1"/>
  <c r="U108" i="1"/>
  <c r="S108" i="1"/>
  <c r="R108" i="1"/>
  <c r="S135" i="3" s="1"/>
  <c r="O108" i="1"/>
  <c r="Q108" i="1" s="1"/>
  <c r="V108" i="1" s="1"/>
  <c r="O135" i="3" s="1"/>
  <c r="K108" i="1"/>
  <c r="I135" i="3" s="1"/>
  <c r="J108" i="1"/>
  <c r="K135" i="3" s="1"/>
  <c r="I108" i="1"/>
  <c r="M135" i="3" s="1"/>
  <c r="H108" i="1"/>
  <c r="L108" i="1" s="1"/>
  <c r="G135" i="3" s="1"/>
  <c r="AC107" i="1"/>
  <c r="AB107" i="1"/>
  <c r="U107" i="1"/>
  <c r="S107" i="1"/>
  <c r="R107" i="1"/>
  <c r="S134" i="3" s="1"/>
  <c r="O107" i="1"/>
  <c r="T107" i="1" s="1"/>
  <c r="Q134" i="3" s="1"/>
  <c r="K107" i="1"/>
  <c r="I134" i="3" s="1"/>
  <c r="J107" i="1"/>
  <c r="I107" i="1"/>
  <c r="M134" i="3" s="1"/>
  <c r="H107" i="1"/>
  <c r="L107" i="1" s="1"/>
  <c r="G134" i="3" s="1"/>
  <c r="AC106" i="1"/>
  <c r="Y133" i="3" s="1"/>
  <c r="AB106" i="1"/>
  <c r="W133" i="3" s="1"/>
  <c r="U106" i="1"/>
  <c r="S106" i="1"/>
  <c r="R106" i="1"/>
  <c r="O106" i="1"/>
  <c r="Q106" i="1" s="1"/>
  <c r="V106" i="1" s="1"/>
  <c r="K106" i="1"/>
  <c r="I133" i="3" s="1"/>
  <c r="J106" i="1"/>
  <c r="I106" i="1"/>
  <c r="M133" i="3" s="1"/>
  <c r="H106" i="1"/>
  <c r="L106" i="1" s="1"/>
  <c r="G133" i="3" s="1"/>
  <c r="AC105" i="1"/>
  <c r="Y132" i="3" s="1"/>
  <c r="AB105" i="1"/>
  <c r="W132" i="3" s="1"/>
  <c r="U105" i="1"/>
  <c r="S105" i="1"/>
  <c r="R105" i="1"/>
  <c r="S132" i="3" s="1"/>
  <c r="O105" i="1"/>
  <c r="T105" i="1" s="1"/>
  <c r="Q132" i="3" s="1"/>
  <c r="K105" i="1"/>
  <c r="I132" i="3" s="1"/>
  <c r="J105" i="1"/>
  <c r="K132" i="3" s="1"/>
  <c r="I105" i="1"/>
  <c r="M132" i="3" s="1"/>
  <c r="H105" i="1"/>
  <c r="L105" i="1" s="1"/>
  <c r="G132" i="3" s="1"/>
  <c r="AC104" i="1"/>
  <c r="Y131" i="3" s="1"/>
  <c r="AB104" i="1"/>
  <c r="W131" i="3" s="1"/>
  <c r="U104" i="1"/>
  <c r="S104" i="1"/>
  <c r="R104" i="1"/>
  <c r="S131" i="3" s="1"/>
  <c r="O104" i="1"/>
  <c r="T104" i="1" s="1"/>
  <c r="Q131" i="3" s="1"/>
  <c r="K104" i="1"/>
  <c r="I131" i="3" s="1"/>
  <c r="J104" i="1"/>
  <c r="K131" i="3" s="1"/>
  <c r="I104" i="1"/>
  <c r="M131" i="3" s="1"/>
  <c r="H104" i="1"/>
  <c r="L104" i="1" s="1"/>
  <c r="AC103" i="1"/>
  <c r="Y130" i="3" s="1"/>
  <c r="AB103" i="1"/>
  <c r="W130" i="3" s="1"/>
  <c r="U103" i="1"/>
  <c r="S103" i="1"/>
  <c r="R103" i="1"/>
  <c r="S130" i="3" s="1"/>
  <c r="O103" i="1"/>
  <c r="T103" i="1" s="1"/>
  <c r="Q130" i="3" s="1"/>
  <c r="K103" i="1"/>
  <c r="I130" i="3" s="1"/>
  <c r="J103" i="1"/>
  <c r="K130" i="3" s="1"/>
  <c r="I103" i="1"/>
  <c r="H103" i="1"/>
  <c r="L103" i="1" s="1"/>
  <c r="G130" i="3" s="1"/>
  <c r="AC102" i="1"/>
  <c r="AB102" i="1"/>
  <c r="W129" i="3" s="1"/>
  <c r="U102" i="1"/>
  <c r="S102" i="1"/>
  <c r="R102" i="1"/>
  <c r="O102" i="1"/>
  <c r="Q102" i="1" s="1"/>
  <c r="V102" i="1" s="1"/>
  <c r="O129" i="3" s="1"/>
  <c r="K102" i="1"/>
  <c r="J102" i="1"/>
  <c r="K129" i="3" s="1"/>
  <c r="I102" i="1"/>
  <c r="H102" i="1"/>
  <c r="L102" i="1" s="1"/>
  <c r="G129" i="3" s="1"/>
  <c r="AC101" i="1"/>
  <c r="Y128" i="3" s="1"/>
  <c r="AB101" i="1"/>
  <c r="W128" i="3" s="1"/>
  <c r="U101" i="1"/>
  <c r="S101" i="1"/>
  <c r="R101" i="1"/>
  <c r="S128" i="3" s="1"/>
  <c r="O101" i="1"/>
  <c r="T101" i="1" s="1"/>
  <c r="Q128" i="3" s="1"/>
  <c r="K101" i="1"/>
  <c r="I128" i="3" s="1"/>
  <c r="J101" i="1"/>
  <c r="K128" i="3" s="1"/>
  <c r="I101" i="1"/>
  <c r="H101" i="1"/>
  <c r="L101" i="1" s="1"/>
  <c r="AC100" i="1"/>
  <c r="AB100" i="1"/>
  <c r="W127" i="3" s="1"/>
  <c r="U100" i="1"/>
  <c r="S100" i="1"/>
  <c r="R100" i="1"/>
  <c r="S127" i="3" s="1"/>
  <c r="O100" i="1"/>
  <c r="Q100" i="1" s="1"/>
  <c r="V100" i="1" s="1"/>
  <c r="K100" i="1"/>
  <c r="I127" i="3" s="1"/>
  <c r="J100" i="1"/>
  <c r="K127" i="3" s="1"/>
  <c r="I100" i="1"/>
  <c r="M127" i="3" s="1"/>
  <c r="H100" i="1"/>
  <c r="L100" i="1" s="1"/>
  <c r="G127" i="3" s="1"/>
  <c r="AC99" i="1"/>
  <c r="Y126" i="3" s="1"/>
  <c r="AB99" i="1"/>
  <c r="W126" i="3" s="1"/>
  <c r="U99" i="1"/>
  <c r="S99" i="1"/>
  <c r="R99" i="1"/>
  <c r="S126" i="3" s="1"/>
  <c r="O99" i="1"/>
  <c r="T99" i="1" s="1"/>
  <c r="Q126" i="3" s="1"/>
  <c r="K99" i="1"/>
  <c r="I126" i="3" s="1"/>
  <c r="J99" i="1"/>
  <c r="I99" i="1"/>
  <c r="H99" i="1"/>
  <c r="L99" i="1" s="1"/>
  <c r="G126" i="3" s="1"/>
  <c r="AC98" i="1"/>
  <c r="Y125" i="3" s="1"/>
  <c r="AB98" i="1"/>
  <c r="W125" i="3" s="1"/>
  <c r="U98" i="1"/>
  <c r="S98" i="1"/>
  <c r="R98" i="1"/>
  <c r="S125" i="3" s="1"/>
  <c r="O98" i="1"/>
  <c r="Q98" i="1" s="1"/>
  <c r="V98" i="1" s="1"/>
  <c r="O125" i="3" s="1"/>
  <c r="K98" i="1"/>
  <c r="I125" i="3" s="1"/>
  <c r="J98" i="1"/>
  <c r="K125" i="3" s="1"/>
  <c r="I98" i="1"/>
  <c r="H98" i="1"/>
  <c r="L98" i="1" s="1"/>
  <c r="G125" i="3" s="1"/>
  <c r="AC97" i="1"/>
  <c r="Y124" i="3" s="1"/>
  <c r="AB97" i="1"/>
  <c r="W124" i="3" s="1"/>
  <c r="U97" i="1"/>
  <c r="S97" i="1"/>
  <c r="R97" i="1"/>
  <c r="S124" i="3" s="1"/>
  <c r="O97" i="1"/>
  <c r="T97" i="1" s="1"/>
  <c r="Q124" i="3" s="1"/>
  <c r="K97" i="1"/>
  <c r="I124" i="3" s="1"/>
  <c r="J97" i="1"/>
  <c r="K124" i="3" s="1"/>
  <c r="I97" i="1"/>
  <c r="M124" i="3" s="1"/>
  <c r="H97" i="1"/>
  <c r="L97" i="1" s="1"/>
  <c r="G124" i="3" s="1"/>
  <c r="AC96" i="1"/>
  <c r="AB96" i="1"/>
  <c r="W123" i="3" s="1"/>
  <c r="U96" i="1"/>
  <c r="S96" i="1"/>
  <c r="R96" i="1"/>
  <c r="O96" i="1"/>
  <c r="K96" i="1"/>
  <c r="I123" i="3" s="1"/>
  <c r="J96" i="1"/>
  <c r="I96" i="1"/>
  <c r="M123" i="3" s="1"/>
  <c r="H96" i="1"/>
  <c r="L96" i="1" s="1"/>
  <c r="G123" i="3" s="1"/>
  <c r="AC95" i="1"/>
  <c r="Y122" i="3" s="1"/>
  <c r="AB95" i="1"/>
  <c r="U95" i="1"/>
  <c r="S95" i="1"/>
  <c r="R95" i="1"/>
  <c r="S122" i="3" s="1"/>
  <c r="O95" i="1"/>
  <c r="T95" i="1" s="1"/>
  <c r="Q122" i="3" s="1"/>
  <c r="K95" i="1"/>
  <c r="I122" i="3" s="1"/>
  <c r="J95" i="1"/>
  <c r="K122" i="3" s="1"/>
  <c r="I95" i="1"/>
  <c r="M122" i="3" s="1"/>
  <c r="H95" i="1"/>
  <c r="L95" i="1" s="1"/>
  <c r="AC94" i="1"/>
  <c r="Y121" i="3" s="1"/>
  <c r="AB94" i="1"/>
  <c r="W121" i="3" s="1"/>
  <c r="U94" i="1"/>
  <c r="S94" i="1"/>
  <c r="R94" i="1"/>
  <c r="S121" i="3" s="1"/>
  <c r="O94" i="1"/>
  <c r="Q94" i="1" s="1"/>
  <c r="V94" i="1" s="1"/>
  <c r="O121" i="3" s="1"/>
  <c r="K94" i="1"/>
  <c r="I121" i="3" s="1"/>
  <c r="J94" i="1"/>
  <c r="K121" i="3" s="1"/>
  <c r="I94" i="1"/>
  <c r="M121" i="3" s="1"/>
  <c r="H94" i="1"/>
  <c r="L94" i="1" s="1"/>
  <c r="G121" i="3" s="1"/>
  <c r="AC93" i="1"/>
  <c r="Y120" i="3" s="1"/>
  <c r="AB93" i="1"/>
  <c r="W120" i="3" s="1"/>
  <c r="U93" i="1"/>
  <c r="S93" i="1"/>
  <c r="R93" i="1"/>
  <c r="S120" i="3" s="1"/>
  <c r="O93" i="1"/>
  <c r="T93" i="1" s="1"/>
  <c r="Q120" i="3" s="1"/>
  <c r="K93" i="1"/>
  <c r="I120" i="3" s="1"/>
  <c r="J93" i="1"/>
  <c r="K120" i="3" s="1"/>
  <c r="I93" i="1"/>
  <c r="M120" i="3" s="1"/>
  <c r="H93" i="1"/>
  <c r="L93" i="1" s="1"/>
  <c r="G120" i="3" s="1"/>
  <c r="AC92" i="1"/>
  <c r="Y119" i="3" s="1"/>
  <c r="AB92" i="1"/>
  <c r="W119" i="3" s="1"/>
  <c r="U92" i="1"/>
  <c r="S92" i="1"/>
  <c r="R92" i="1"/>
  <c r="O92" i="1"/>
  <c r="Q92" i="1" s="1"/>
  <c r="V92" i="1" s="1"/>
  <c r="O119" i="3" s="1"/>
  <c r="K92" i="1"/>
  <c r="I119" i="3" s="1"/>
  <c r="J92" i="1"/>
  <c r="K119" i="3" s="1"/>
  <c r="I92" i="1"/>
  <c r="M119" i="3" s="1"/>
  <c r="H92" i="1"/>
  <c r="AC91" i="1"/>
  <c r="Y118" i="3" s="1"/>
  <c r="AB91" i="1"/>
  <c r="W118" i="3" s="1"/>
  <c r="U91" i="1"/>
  <c r="S91" i="1"/>
  <c r="R91" i="1"/>
  <c r="S118" i="3" s="1"/>
  <c r="O91" i="1"/>
  <c r="T91" i="1" s="1"/>
  <c r="Q118" i="3" s="1"/>
  <c r="K91" i="1"/>
  <c r="I118" i="3" s="1"/>
  <c r="J91" i="1"/>
  <c r="K118" i="3" s="1"/>
  <c r="I91" i="1"/>
  <c r="M118" i="3" s="1"/>
  <c r="H91" i="1"/>
  <c r="L91" i="1" s="1"/>
  <c r="G118" i="3" s="1"/>
  <c r="AC90" i="1"/>
  <c r="Y117" i="3" s="1"/>
  <c r="AB90" i="1"/>
  <c r="W117" i="3" s="1"/>
  <c r="U90" i="1"/>
  <c r="S90" i="1"/>
  <c r="R90" i="1"/>
  <c r="S117" i="3" s="1"/>
  <c r="O90" i="1"/>
  <c r="Q90" i="1" s="1"/>
  <c r="V90" i="1" s="1"/>
  <c r="O117" i="3" s="1"/>
  <c r="K90" i="1"/>
  <c r="J90" i="1"/>
  <c r="K117" i="3" s="1"/>
  <c r="I90" i="1"/>
  <c r="M117" i="3" s="1"/>
  <c r="H90" i="1"/>
  <c r="L90" i="1" s="1"/>
  <c r="G117" i="3" s="1"/>
  <c r="AC89" i="1"/>
  <c r="Y116" i="3" s="1"/>
  <c r="AB89" i="1"/>
  <c r="W116" i="3" s="1"/>
  <c r="U89" i="1"/>
  <c r="S89" i="1"/>
  <c r="R89" i="1"/>
  <c r="O89" i="1"/>
  <c r="T89" i="1" s="1"/>
  <c r="Q116" i="3" s="1"/>
  <c r="K89" i="1"/>
  <c r="I116" i="3" s="1"/>
  <c r="J89" i="1"/>
  <c r="K116" i="3" s="1"/>
  <c r="I89" i="1"/>
  <c r="H89" i="1"/>
  <c r="F116" i="3" s="1"/>
  <c r="AC88" i="1"/>
  <c r="Y115" i="3" s="1"/>
  <c r="AB88" i="1"/>
  <c r="W115" i="3" s="1"/>
  <c r="U88" i="1"/>
  <c r="S88" i="1"/>
  <c r="R88" i="1"/>
  <c r="S115" i="3" s="1"/>
  <c r="O88" i="1"/>
  <c r="T88" i="1" s="1"/>
  <c r="Q115" i="3" s="1"/>
  <c r="K88" i="1"/>
  <c r="I115" i="3" s="1"/>
  <c r="J88" i="1"/>
  <c r="K115" i="3" s="1"/>
  <c r="I88" i="1"/>
  <c r="M115" i="3" s="1"/>
  <c r="H88" i="1"/>
  <c r="L88" i="1" s="1"/>
  <c r="G115" i="3" s="1"/>
  <c r="AC87" i="1"/>
  <c r="Y114" i="3" s="1"/>
  <c r="AB87" i="1"/>
  <c r="W114" i="3" s="1"/>
  <c r="U87" i="1"/>
  <c r="S87" i="1"/>
  <c r="R87" i="1"/>
  <c r="S114" i="3" s="1"/>
  <c r="O87" i="1"/>
  <c r="T87" i="1" s="1"/>
  <c r="Q114" i="3" s="1"/>
  <c r="K87" i="1"/>
  <c r="I114" i="3" s="1"/>
  <c r="J87" i="1"/>
  <c r="I87" i="1"/>
  <c r="M114" i="3" s="1"/>
  <c r="H87" i="1"/>
  <c r="AC86" i="1"/>
  <c r="Y113" i="3" s="1"/>
  <c r="AB86" i="1"/>
  <c r="W113" i="3" s="1"/>
  <c r="U86" i="1"/>
  <c r="S86" i="1"/>
  <c r="R86" i="1"/>
  <c r="O86" i="1"/>
  <c r="Q86" i="1" s="1"/>
  <c r="V86" i="1" s="1"/>
  <c r="O113" i="3" s="1"/>
  <c r="K86" i="1"/>
  <c r="J86" i="1"/>
  <c r="K113" i="3" s="1"/>
  <c r="I86" i="1"/>
  <c r="M113" i="3" s="1"/>
  <c r="H86" i="1"/>
  <c r="L86" i="1" s="1"/>
  <c r="G113" i="3" s="1"/>
  <c r="AC85" i="1"/>
  <c r="Y112" i="3" s="1"/>
  <c r="AB85" i="1"/>
  <c r="W112" i="3" s="1"/>
  <c r="U85" i="1"/>
  <c r="S85" i="1"/>
  <c r="R85" i="1"/>
  <c r="S112" i="3" s="1"/>
  <c r="O85" i="1"/>
  <c r="K85" i="1"/>
  <c r="I112" i="3" s="1"/>
  <c r="J85" i="1"/>
  <c r="K112" i="3" s="1"/>
  <c r="I85" i="1"/>
  <c r="M112" i="3" s="1"/>
  <c r="H85" i="1"/>
  <c r="L85" i="1" s="1"/>
  <c r="G112" i="3" s="1"/>
  <c r="AC84" i="1"/>
  <c r="Y111" i="3" s="1"/>
  <c r="AB84" i="1"/>
  <c r="U84" i="1"/>
  <c r="S84" i="1"/>
  <c r="R84" i="1"/>
  <c r="O84" i="1"/>
  <c r="Q84" i="1" s="1"/>
  <c r="V84" i="1" s="1"/>
  <c r="O111" i="3" s="1"/>
  <c r="K84" i="1"/>
  <c r="I111" i="3" s="1"/>
  <c r="J84" i="1"/>
  <c r="K111" i="3" s="1"/>
  <c r="I84" i="1"/>
  <c r="M111" i="3" s="1"/>
  <c r="H84" i="1"/>
  <c r="L84" i="1" s="1"/>
  <c r="G111" i="3" s="1"/>
  <c r="AC83" i="1"/>
  <c r="Y110" i="3" s="1"/>
  <c r="AB83" i="1"/>
  <c r="W110" i="3" s="1"/>
  <c r="U83" i="1"/>
  <c r="S83" i="1"/>
  <c r="R83" i="1"/>
  <c r="S110" i="3" s="1"/>
  <c r="O83" i="1"/>
  <c r="K83" i="1"/>
  <c r="I110" i="3" s="1"/>
  <c r="J83" i="1"/>
  <c r="K110" i="3" s="1"/>
  <c r="I83" i="1"/>
  <c r="M110" i="3" s="1"/>
  <c r="H83" i="1"/>
  <c r="L83" i="1" s="1"/>
  <c r="G110" i="3" s="1"/>
  <c r="AC82" i="1"/>
  <c r="Y109" i="3" s="1"/>
  <c r="AB82" i="1"/>
  <c r="W109" i="3" s="1"/>
  <c r="U82" i="1"/>
  <c r="S82" i="1"/>
  <c r="R82" i="1"/>
  <c r="S109" i="3" s="1"/>
  <c r="O82" i="1"/>
  <c r="Q82" i="1" s="1"/>
  <c r="V82" i="1" s="1"/>
  <c r="O109" i="3" s="1"/>
  <c r="K82" i="1"/>
  <c r="I109" i="3" s="1"/>
  <c r="J82" i="1"/>
  <c r="K109" i="3" s="1"/>
  <c r="I82" i="1"/>
  <c r="M109" i="3" s="1"/>
  <c r="H82" i="1"/>
  <c r="L82" i="1" s="1"/>
  <c r="G109" i="3" s="1"/>
  <c r="AC81" i="1"/>
  <c r="Y108" i="3" s="1"/>
  <c r="AB81" i="1"/>
  <c r="U81" i="1"/>
  <c r="S81" i="1"/>
  <c r="R81" i="1"/>
  <c r="S108" i="3" s="1"/>
  <c r="O81" i="1"/>
  <c r="T81" i="1" s="1"/>
  <c r="K81" i="1"/>
  <c r="I108" i="3" s="1"/>
  <c r="J81" i="1"/>
  <c r="K108" i="3" s="1"/>
  <c r="I81" i="1"/>
  <c r="H81" i="1"/>
  <c r="AC80" i="1"/>
  <c r="AB80" i="1"/>
  <c r="W107" i="3" s="1"/>
  <c r="U80" i="1"/>
  <c r="S80" i="1"/>
  <c r="R80" i="1"/>
  <c r="O80" i="1"/>
  <c r="T80" i="1" s="1"/>
  <c r="Q107" i="3" s="1"/>
  <c r="K80" i="1"/>
  <c r="I107" i="3" s="1"/>
  <c r="J80" i="1"/>
  <c r="I80" i="1"/>
  <c r="M107" i="3" s="1"/>
  <c r="H80" i="1"/>
  <c r="L80" i="1" s="1"/>
  <c r="G107" i="3" s="1"/>
  <c r="AC79" i="1"/>
  <c r="Y106" i="3" s="1"/>
  <c r="AB79" i="1"/>
  <c r="W106" i="3" s="1"/>
  <c r="U79" i="1"/>
  <c r="S79" i="1"/>
  <c r="R79" i="1"/>
  <c r="S106" i="3" s="1"/>
  <c r="O79" i="1"/>
  <c r="T79" i="1" s="1"/>
  <c r="K79" i="1"/>
  <c r="J79" i="1"/>
  <c r="K106" i="3" s="1"/>
  <c r="I79" i="1"/>
  <c r="M106" i="3" s="1"/>
  <c r="H79" i="1"/>
  <c r="L79" i="1" s="1"/>
  <c r="G106" i="3" s="1"/>
  <c r="AC78" i="1"/>
  <c r="AB78" i="1"/>
  <c r="W105" i="3" s="1"/>
  <c r="U78" i="1"/>
  <c r="S78" i="1"/>
  <c r="R78" i="1"/>
  <c r="S105" i="3" s="1"/>
  <c r="O78" i="1"/>
  <c r="K78" i="1"/>
  <c r="I105" i="3" s="1"/>
  <c r="J78" i="1"/>
  <c r="K105" i="3" s="1"/>
  <c r="I78" i="1"/>
  <c r="M105" i="3" s="1"/>
  <c r="H78" i="1"/>
  <c r="L78" i="1" s="1"/>
  <c r="G105" i="3" s="1"/>
  <c r="AC77" i="1"/>
  <c r="Y104" i="3" s="1"/>
  <c r="AB77" i="1"/>
  <c r="W104" i="3" s="1"/>
  <c r="U77" i="1"/>
  <c r="S77" i="1"/>
  <c r="R77" i="1"/>
  <c r="S104" i="3" s="1"/>
  <c r="O77" i="1"/>
  <c r="T77" i="1" s="1"/>
  <c r="Q104" i="3" s="1"/>
  <c r="K77" i="1"/>
  <c r="J77" i="1"/>
  <c r="K104" i="3" s="1"/>
  <c r="I77" i="1"/>
  <c r="M104" i="3" s="1"/>
  <c r="H77" i="1"/>
  <c r="L77" i="1" s="1"/>
  <c r="G104" i="3" s="1"/>
  <c r="AC76" i="1"/>
  <c r="Y103" i="3" s="1"/>
  <c r="AB76" i="1"/>
  <c r="U76" i="1"/>
  <c r="S76" i="1"/>
  <c r="R76" i="1"/>
  <c r="S103" i="3" s="1"/>
  <c r="O76" i="1"/>
  <c r="Q76" i="1" s="1"/>
  <c r="V76" i="1" s="1"/>
  <c r="O103" i="3" s="1"/>
  <c r="K76" i="1"/>
  <c r="I103" i="3" s="1"/>
  <c r="J76" i="1"/>
  <c r="K103" i="3" s="1"/>
  <c r="I76" i="1"/>
  <c r="M103" i="3" s="1"/>
  <c r="H76" i="1"/>
  <c r="L76" i="1" s="1"/>
  <c r="G103" i="3" s="1"/>
  <c r="AC75" i="1"/>
  <c r="Y102" i="3" s="1"/>
  <c r="AB75" i="1"/>
  <c r="U75" i="1"/>
  <c r="S75" i="1"/>
  <c r="R75" i="1"/>
  <c r="S102" i="3" s="1"/>
  <c r="O75" i="1"/>
  <c r="T75" i="1" s="1"/>
  <c r="Q102" i="3" s="1"/>
  <c r="K75" i="1"/>
  <c r="I102" i="3" s="1"/>
  <c r="J75" i="1"/>
  <c r="K102" i="3" s="1"/>
  <c r="I75" i="1"/>
  <c r="M102" i="3" s="1"/>
  <c r="H75" i="1"/>
  <c r="L75" i="1" s="1"/>
  <c r="G102" i="3" s="1"/>
  <c r="AC74" i="1"/>
  <c r="Y101" i="3" s="1"/>
  <c r="AB74" i="1"/>
  <c r="W101" i="3" s="1"/>
  <c r="U74" i="1"/>
  <c r="S74" i="1"/>
  <c r="R74" i="1"/>
  <c r="S101" i="3" s="1"/>
  <c r="O74" i="1"/>
  <c r="Q74" i="1" s="1"/>
  <c r="V74" i="1" s="1"/>
  <c r="O101" i="3" s="1"/>
  <c r="K74" i="1"/>
  <c r="I101" i="3" s="1"/>
  <c r="J74" i="1"/>
  <c r="K101" i="3" s="1"/>
  <c r="I74" i="1"/>
  <c r="M101" i="3" s="1"/>
  <c r="H74" i="1"/>
  <c r="L74" i="1" s="1"/>
  <c r="G101" i="3" s="1"/>
  <c r="AC73" i="1"/>
  <c r="Y100" i="3" s="1"/>
  <c r="AB73" i="1"/>
  <c r="U73" i="1"/>
  <c r="S73" i="1"/>
  <c r="R73" i="1"/>
  <c r="O73" i="1"/>
  <c r="T73" i="1" s="1"/>
  <c r="Q100" i="3" s="1"/>
  <c r="K73" i="1"/>
  <c r="J73" i="1"/>
  <c r="K100" i="3" s="1"/>
  <c r="I73" i="1"/>
  <c r="H73" i="1"/>
  <c r="L73" i="1" s="1"/>
  <c r="G100" i="3" s="1"/>
  <c r="AC72" i="1"/>
  <c r="AB72" i="1"/>
  <c r="W99" i="3" s="1"/>
  <c r="U72" i="1"/>
  <c r="S72" i="1"/>
  <c r="R72" i="1"/>
  <c r="S99" i="3" s="1"/>
  <c r="O72" i="1"/>
  <c r="Q72" i="1" s="1"/>
  <c r="V72" i="1" s="1"/>
  <c r="O99" i="3" s="1"/>
  <c r="K72" i="1"/>
  <c r="I99" i="3" s="1"/>
  <c r="J72" i="1"/>
  <c r="K99" i="3" s="1"/>
  <c r="I72" i="1"/>
  <c r="M99" i="3" s="1"/>
  <c r="H72" i="1"/>
  <c r="AC71" i="1"/>
  <c r="AB71" i="1"/>
  <c r="U71" i="1"/>
  <c r="S71" i="1"/>
  <c r="R71" i="1"/>
  <c r="S98" i="3" s="1"/>
  <c r="O71" i="1"/>
  <c r="T71" i="1" s="1"/>
  <c r="K71" i="1"/>
  <c r="I98" i="3" s="1"/>
  <c r="J71" i="1"/>
  <c r="I71" i="1"/>
  <c r="H71" i="1"/>
  <c r="L71" i="1" s="1"/>
  <c r="G98" i="3" s="1"/>
  <c r="AC70" i="1"/>
  <c r="Y97" i="3" s="1"/>
  <c r="AB70" i="1"/>
  <c r="W97" i="3" s="1"/>
  <c r="U70" i="1"/>
  <c r="S70" i="1"/>
  <c r="R70" i="1"/>
  <c r="O70" i="1"/>
  <c r="Q70" i="1" s="1"/>
  <c r="V70" i="1" s="1"/>
  <c r="O97" i="3" s="1"/>
  <c r="K70" i="1"/>
  <c r="I97" i="3" s="1"/>
  <c r="J70" i="1"/>
  <c r="K97" i="3" s="1"/>
  <c r="I70" i="1"/>
  <c r="M97" i="3" s="1"/>
  <c r="H70" i="1"/>
  <c r="L70" i="1" s="1"/>
  <c r="G97" i="3" s="1"/>
  <c r="AC69" i="1"/>
  <c r="Y96" i="3" s="1"/>
  <c r="AB69" i="1"/>
  <c r="W96" i="3" s="1"/>
  <c r="U69" i="1"/>
  <c r="S69" i="1"/>
  <c r="R69" i="1"/>
  <c r="S96" i="3" s="1"/>
  <c r="O69" i="1"/>
  <c r="T69" i="1" s="1"/>
  <c r="Q96" i="3" s="1"/>
  <c r="K69" i="1"/>
  <c r="I96" i="3" s="1"/>
  <c r="J69" i="1"/>
  <c r="K96" i="3" s="1"/>
  <c r="I69" i="1"/>
  <c r="M96" i="3" s="1"/>
  <c r="H69" i="1"/>
  <c r="L69" i="1" s="1"/>
  <c r="G96" i="3" s="1"/>
  <c r="AC68" i="1"/>
  <c r="Y95" i="3" s="1"/>
  <c r="AB68" i="1"/>
  <c r="U68" i="1"/>
  <c r="S68" i="1"/>
  <c r="R68" i="1"/>
  <c r="S95" i="3" s="1"/>
  <c r="O68" i="1"/>
  <c r="T68" i="1" s="1"/>
  <c r="Q95" i="3" s="1"/>
  <c r="K68" i="1"/>
  <c r="J68" i="1"/>
  <c r="K95" i="3" s="1"/>
  <c r="I68" i="1"/>
  <c r="H68" i="1"/>
  <c r="L68" i="1" s="1"/>
  <c r="AC67" i="1"/>
  <c r="AB67" i="1"/>
  <c r="W94" i="3" s="1"/>
  <c r="U67" i="1"/>
  <c r="S67" i="1"/>
  <c r="R67" i="1"/>
  <c r="S94" i="3" s="1"/>
  <c r="O67" i="1"/>
  <c r="K67" i="1"/>
  <c r="J67" i="1"/>
  <c r="K94" i="3" s="1"/>
  <c r="I67" i="1"/>
  <c r="M94" i="3" s="1"/>
  <c r="H67" i="1"/>
  <c r="L67" i="1" s="1"/>
  <c r="G94" i="3" s="1"/>
  <c r="AC66" i="1"/>
  <c r="Y93" i="3" s="1"/>
  <c r="AB66" i="1"/>
  <c r="W93" i="3" s="1"/>
  <c r="U66" i="1"/>
  <c r="S66" i="1"/>
  <c r="R66" i="1"/>
  <c r="S93" i="3" s="1"/>
  <c r="O66" i="1"/>
  <c r="Q66" i="1" s="1"/>
  <c r="V66" i="1" s="1"/>
  <c r="K66" i="1"/>
  <c r="I93" i="3" s="1"/>
  <c r="J66" i="1"/>
  <c r="K93" i="3" s="1"/>
  <c r="I66" i="1"/>
  <c r="M93" i="3" s="1"/>
  <c r="H66" i="1"/>
  <c r="L66" i="1" s="1"/>
  <c r="G93" i="3" s="1"/>
  <c r="AC65" i="1"/>
  <c r="AB65" i="1"/>
  <c r="W92" i="3" s="1"/>
  <c r="U65" i="1"/>
  <c r="S65" i="1"/>
  <c r="R65" i="1"/>
  <c r="O65" i="1"/>
  <c r="T65" i="1" s="1"/>
  <c r="Q92" i="3" s="1"/>
  <c r="K65" i="1"/>
  <c r="J65" i="1"/>
  <c r="K92" i="3" s="1"/>
  <c r="I65" i="1"/>
  <c r="H65" i="1"/>
  <c r="L65" i="1" s="1"/>
  <c r="G92" i="3" s="1"/>
  <c r="AC64" i="1"/>
  <c r="AB64" i="1"/>
  <c r="U64" i="1"/>
  <c r="S64" i="1"/>
  <c r="R64" i="1"/>
  <c r="S91" i="3" s="1"/>
  <c r="O64" i="1"/>
  <c r="T64" i="1" s="1"/>
  <c r="Q91" i="3" s="1"/>
  <c r="K64" i="1"/>
  <c r="I91" i="3" s="1"/>
  <c r="J64" i="1"/>
  <c r="I64" i="1"/>
  <c r="M91" i="3" s="1"/>
  <c r="H64" i="1"/>
  <c r="L64" i="1" s="1"/>
  <c r="G91" i="3" s="1"/>
  <c r="AC63" i="1"/>
  <c r="Y90" i="3" s="1"/>
  <c r="AB63" i="1"/>
  <c r="W90" i="3" s="1"/>
  <c r="U63" i="1"/>
  <c r="S63" i="1"/>
  <c r="R63" i="1"/>
  <c r="S90" i="3" s="1"/>
  <c r="O63" i="1"/>
  <c r="T63" i="1" s="1"/>
  <c r="Q90" i="3" s="1"/>
  <c r="K63" i="1"/>
  <c r="I90" i="3" s="1"/>
  <c r="J63" i="1"/>
  <c r="I63" i="1"/>
  <c r="M90" i="3" s="1"/>
  <c r="H63" i="1"/>
  <c r="L63" i="1" s="1"/>
  <c r="G90" i="3" s="1"/>
  <c r="AC62" i="1"/>
  <c r="Y89" i="3" s="1"/>
  <c r="AB62" i="1"/>
  <c r="W89" i="3" s="1"/>
  <c r="U62" i="1"/>
  <c r="S62" i="1"/>
  <c r="R62" i="1"/>
  <c r="S89" i="3" s="1"/>
  <c r="O62" i="1"/>
  <c r="K62" i="1"/>
  <c r="I89" i="3" s="1"/>
  <c r="J62" i="1"/>
  <c r="K89" i="3" s="1"/>
  <c r="I62" i="1"/>
  <c r="M89" i="3" s="1"/>
  <c r="H62" i="1"/>
  <c r="AC61" i="1"/>
  <c r="Y88" i="3" s="1"/>
  <c r="AB61" i="1"/>
  <c r="W88" i="3" s="1"/>
  <c r="U61" i="1"/>
  <c r="S61" i="1"/>
  <c r="R61" i="1"/>
  <c r="S88" i="3" s="1"/>
  <c r="Q61" i="1"/>
  <c r="V61" i="1" s="1"/>
  <c r="O61" i="1"/>
  <c r="T61" i="1" s="1"/>
  <c r="Q88" i="3" s="1"/>
  <c r="K61" i="1"/>
  <c r="I88" i="3" s="1"/>
  <c r="J61" i="1"/>
  <c r="K88" i="3" s="1"/>
  <c r="I61" i="1"/>
  <c r="H61" i="1"/>
  <c r="L61" i="1" s="1"/>
  <c r="G88" i="3" s="1"/>
  <c r="AC60" i="1"/>
  <c r="Y87" i="3" s="1"/>
  <c r="AB60" i="1"/>
  <c r="W87" i="3" s="1"/>
  <c r="U60" i="1"/>
  <c r="S60" i="1"/>
  <c r="R60" i="1"/>
  <c r="S87" i="3" s="1"/>
  <c r="O60" i="1"/>
  <c r="T60" i="1" s="1"/>
  <c r="Q87" i="3" s="1"/>
  <c r="K60" i="1"/>
  <c r="I87" i="3" s="1"/>
  <c r="J60" i="1"/>
  <c r="K87" i="3" s="1"/>
  <c r="I60" i="1"/>
  <c r="M87" i="3" s="1"/>
  <c r="H60" i="1"/>
  <c r="L60" i="1" s="1"/>
  <c r="G87" i="3" s="1"/>
  <c r="AC59" i="1"/>
  <c r="Y86" i="3" s="1"/>
  <c r="AB59" i="1"/>
  <c r="W86" i="3" s="1"/>
  <c r="U59" i="1"/>
  <c r="S59" i="1"/>
  <c r="R59" i="1"/>
  <c r="S86" i="3" s="1"/>
  <c r="O59" i="1"/>
  <c r="T59" i="1" s="1"/>
  <c r="Q86" i="3" s="1"/>
  <c r="K59" i="1"/>
  <c r="J59" i="1"/>
  <c r="K86" i="3" s="1"/>
  <c r="I59" i="1"/>
  <c r="M86" i="3" s="1"/>
  <c r="H59" i="1"/>
  <c r="L59" i="1" s="1"/>
  <c r="AC58" i="1"/>
  <c r="AB58" i="1"/>
  <c r="W85" i="3" s="1"/>
  <c r="U58" i="1"/>
  <c r="S58" i="1"/>
  <c r="R58" i="1"/>
  <c r="S85" i="3" s="1"/>
  <c r="O58" i="1"/>
  <c r="Q58" i="1" s="1"/>
  <c r="V58" i="1" s="1"/>
  <c r="O85" i="3" s="1"/>
  <c r="K58" i="1"/>
  <c r="I85" i="3" s="1"/>
  <c r="J58" i="1"/>
  <c r="K85" i="3" s="1"/>
  <c r="I58" i="1"/>
  <c r="M85" i="3" s="1"/>
  <c r="H58" i="1"/>
  <c r="L58" i="1" s="1"/>
  <c r="G85" i="3" s="1"/>
  <c r="AC57" i="1"/>
  <c r="AB57" i="1"/>
  <c r="W84" i="3" s="1"/>
  <c r="U57" i="1"/>
  <c r="S57" i="1"/>
  <c r="R57" i="1"/>
  <c r="S84" i="3" s="1"/>
  <c r="O57" i="1"/>
  <c r="T57" i="1" s="1"/>
  <c r="Q84" i="3" s="1"/>
  <c r="K57" i="1"/>
  <c r="I84" i="3" s="1"/>
  <c r="J57" i="1"/>
  <c r="K84" i="3" s="1"/>
  <c r="I57" i="1"/>
  <c r="M84" i="3" s="1"/>
  <c r="H57" i="1"/>
  <c r="AC56" i="1"/>
  <c r="Y83" i="3" s="1"/>
  <c r="AB56" i="1"/>
  <c r="W83" i="3" s="1"/>
  <c r="U56" i="1"/>
  <c r="S56" i="1"/>
  <c r="R56" i="1"/>
  <c r="S83" i="3" s="1"/>
  <c r="O56" i="1"/>
  <c r="K56" i="1"/>
  <c r="I83" i="3" s="1"/>
  <c r="J56" i="1"/>
  <c r="K83" i="3" s="1"/>
  <c r="I56" i="1"/>
  <c r="H56" i="1"/>
  <c r="L56" i="1" s="1"/>
  <c r="G83" i="3" s="1"/>
  <c r="AC55" i="1"/>
  <c r="Y82" i="3" s="1"/>
  <c r="AB55" i="1"/>
  <c r="U55" i="1"/>
  <c r="S55" i="1"/>
  <c r="R55" i="1"/>
  <c r="S82" i="3" s="1"/>
  <c r="O55" i="1"/>
  <c r="T55" i="1" s="1"/>
  <c r="Q82" i="3" s="1"/>
  <c r="K55" i="1"/>
  <c r="I82" i="3" s="1"/>
  <c r="J55" i="1"/>
  <c r="I55" i="1"/>
  <c r="M82" i="3" s="1"/>
  <c r="H55" i="1"/>
  <c r="L55" i="1" s="1"/>
  <c r="G82" i="3" s="1"/>
  <c r="AC54" i="1"/>
  <c r="Y81" i="3" s="1"/>
  <c r="AB54" i="1"/>
  <c r="W81" i="3" s="1"/>
  <c r="U54" i="1"/>
  <c r="S54" i="1"/>
  <c r="R54" i="1"/>
  <c r="O54" i="1"/>
  <c r="Q54" i="1" s="1"/>
  <c r="V54" i="1" s="1"/>
  <c r="K54" i="1"/>
  <c r="I81" i="3" s="1"/>
  <c r="J54" i="1"/>
  <c r="K81" i="3" s="1"/>
  <c r="I54" i="1"/>
  <c r="M81" i="3" s="1"/>
  <c r="H54" i="1"/>
  <c r="L54" i="1" s="1"/>
  <c r="G81" i="3" s="1"/>
  <c r="AC53" i="1"/>
  <c r="AB53" i="1"/>
  <c r="W80" i="3" s="1"/>
  <c r="U53" i="1"/>
  <c r="S53" i="1"/>
  <c r="R53" i="1"/>
  <c r="S80" i="3" s="1"/>
  <c r="O53" i="1"/>
  <c r="T53" i="1" s="1"/>
  <c r="Q80" i="3" s="1"/>
  <c r="K53" i="1"/>
  <c r="I80" i="3" s="1"/>
  <c r="J53" i="1"/>
  <c r="K80" i="3" s="1"/>
  <c r="I53" i="1"/>
  <c r="M80" i="3" s="1"/>
  <c r="H53" i="1"/>
  <c r="L53" i="1" s="1"/>
  <c r="G80" i="3" s="1"/>
  <c r="AC52" i="1"/>
  <c r="Y79" i="3" s="1"/>
  <c r="AB52" i="1"/>
  <c r="U52" i="1"/>
  <c r="S52" i="1"/>
  <c r="R52" i="1"/>
  <c r="S79" i="3" s="1"/>
  <c r="O52" i="1"/>
  <c r="T52" i="1" s="1"/>
  <c r="Q79" i="3" s="1"/>
  <c r="K52" i="1"/>
  <c r="I79" i="3" s="1"/>
  <c r="J52" i="1"/>
  <c r="K79" i="3" s="1"/>
  <c r="I52" i="1"/>
  <c r="H52" i="1"/>
  <c r="L52" i="1" s="1"/>
  <c r="AC51" i="1"/>
  <c r="Y78" i="3" s="1"/>
  <c r="AB51" i="1"/>
  <c r="W78" i="3" s="1"/>
  <c r="U51" i="1"/>
  <c r="S51" i="1"/>
  <c r="R51" i="1"/>
  <c r="S78" i="3" s="1"/>
  <c r="O51" i="1"/>
  <c r="T51" i="1" s="1"/>
  <c r="Q78" i="3" s="1"/>
  <c r="K51" i="1"/>
  <c r="I78" i="3" s="1"/>
  <c r="J51" i="1"/>
  <c r="I51" i="1"/>
  <c r="H51" i="1"/>
  <c r="L51" i="1" s="1"/>
  <c r="G78" i="3" s="1"/>
  <c r="AC50" i="1"/>
  <c r="Y77" i="3" s="1"/>
  <c r="AB50" i="1"/>
  <c r="W77" i="3" s="1"/>
  <c r="U50" i="1"/>
  <c r="S50" i="1"/>
  <c r="R50" i="1"/>
  <c r="S77" i="3" s="1"/>
  <c r="O50" i="1"/>
  <c r="Q50" i="1" s="1"/>
  <c r="V50" i="1" s="1"/>
  <c r="O77" i="3" s="1"/>
  <c r="K50" i="1"/>
  <c r="I77" i="3" s="1"/>
  <c r="J50" i="1"/>
  <c r="K77" i="3" s="1"/>
  <c r="I50" i="1"/>
  <c r="M77" i="3" s="1"/>
  <c r="H50" i="1"/>
  <c r="L50" i="1" s="1"/>
  <c r="G77" i="3" s="1"/>
  <c r="AC49" i="1"/>
  <c r="Y76" i="3" s="1"/>
  <c r="AB49" i="1"/>
  <c r="W76" i="3" s="1"/>
  <c r="U49" i="1"/>
  <c r="S49" i="1"/>
  <c r="R49" i="1"/>
  <c r="S76" i="3" s="1"/>
  <c r="O49" i="1"/>
  <c r="T49" i="1" s="1"/>
  <c r="Q76" i="3" s="1"/>
  <c r="K49" i="1"/>
  <c r="I76" i="3" s="1"/>
  <c r="J49" i="1"/>
  <c r="K76" i="3" s="1"/>
  <c r="I49" i="1"/>
  <c r="H49" i="1"/>
  <c r="L49" i="1" s="1"/>
  <c r="G76" i="3" s="1"/>
  <c r="AC48" i="1"/>
  <c r="Y75" i="3" s="1"/>
  <c r="AB48" i="1"/>
  <c r="W75" i="3" s="1"/>
  <c r="U48" i="1"/>
  <c r="S48" i="1"/>
  <c r="R48" i="1"/>
  <c r="S75" i="3" s="1"/>
  <c r="O48" i="1"/>
  <c r="T48" i="1" s="1"/>
  <c r="Q75" i="3" s="1"/>
  <c r="K48" i="1"/>
  <c r="J48" i="1"/>
  <c r="I48" i="1"/>
  <c r="M75" i="3" s="1"/>
  <c r="H48" i="1"/>
  <c r="L48" i="1" s="1"/>
  <c r="G75" i="3" s="1"/>
  <c r="AC47" i="1"/>
  <c r="Y74" i="3" s="1"/>
  <c r="AB47" i="1"/>
  <c r="W74" i="3" s="1"/>
  <c r="U47" i="1"/>
  <c r="S47" i="1"/>
  <c r="R47" i="1"/>
  <c r="O47" i="1"/>
  <c r="T47" i="1" s="1"/>
  <c r="Q74" i="3" s="1"/>
  <c r="K47" i="1"/>
  <c r="I74" i="3" s="1"/>
  <c r="J47" i="1"/>
  <c r="K74" i="3" s="1"/>
  <c r="I47" i="1"/>
  <c r="M74" i="3" s="1"/>
  <c r="H47" i="1"/>
  <c r="L47" i="1" s="1"/>
  <c r="G74" i="3" s="1"/>
  <c r="AC46" i="1"/>
  <c r="Y73" i="3" s="1"/>
  <c r="AB46" i="1"/>
  <c r="W73" i="3" s="1"/>
  <c r="U46" i="1"/>
  <c r="S46" i="1"/>
  <c r="R46" i="1"/>
  <c r="S73" i="3" s="1"/>
  <c r="O46" i="1"/>
  <c r="Q46" i="1" s="1"/>
  <c r="V46" i="1" s="1"/>
  <c r="O73" i="3" s="1"/>
  <c r="K46" i="1"/>
  <c r="I73" i="3" s="1"/>
  <c r="J46" i="1"/>
  <c r="K73" i="3" s="1"/>
  <c r="I46" i="1"/>
  <c r="M73" i="3" s="1"/>
  <c r="H46" i="1"/>
  <c r="L46" i="1" s="1"/>
  <c r="G73" i="3" s="1"/>
  <c r="AC45" i="1"/>
  <c r="AB45" i="1"/>
  <c r="W72" i="3" s="1"/>
  <c r="U45" i="1"/>
  <c r="S45" i="1"/>
  <c r="R45" i="1"/>
  <c r="S72" i="3" s="1"/>
  <c r="O45" i="1"/>
  <c r="T45" i="1" s="1"/>
  <c r="Q72" i="3" s="1"/>
  <c r="K45" i="1"/>
  <c r="I72" i="3" s="1"/>
  <c r="J45" i="1"/>
  <c r="I45" i="1"/>
  <c r="H45" i="1"/>
  <c r="L45" i="1" s="1"/>
  <c r="G72" i="3" s="1"/>
  <c r="AC44" i="1"/>
  <c r="Y71" i="3" s="1"/>
  <c r="AB44" i="1"/>
  <c r="U44" i="1"/>
  <c r="S44" i="1"/>
  <c r="R44" i="1"/>
  <c r="S71" i="3" s="1"/>
  <c r="O44" i="1"/>
  <c r="T44" i="1" s="1"/>
  <c r="K44" i="1"/>
  <c r="I71" i="3" s="1"/>
  <c r="J44" i="1"/>
  <c r="K71" i="3" s="1"/>
  <c r="I44" i="1"/>
  <c r="M71" i="3" s="1"/>
  <c r="H44" i="1"/>
  <c r="L44" i="1" s="1"/>
  <c r="AC43" i="1"/>
  <c r="Y70" i="3" s="1"/>
  <c r="AB43" i="1"/>
  <c r="W70" i="3" s="1"/>
  <c r="U43" i="1"/>
  <c r="S43" i="1"/>
  <c r="R43" i="1"/>
  <c r="S70" i="3" s="1"/>
  <c r="O43" i="1"/>
  <c r="T43" i="1" s="1"/>
  <c r="Q70" i="3" s="1"/>
  <c r="K43" i="1"/>
  <c r="I70" i="3" s="1"/>
  <c r="J43" i="1"/>
  <c r="K70" i="3" s="1"/>
  <c r="I43" i="1"/>
  <c r="M70" i="3" s="1"/>
  <c r="L43" i="1"/>
  <c r="G70" i="3" s="1"/>
  <c r="AC42" i="1"/>
  <c r="Y69" i="3" s="1"/>
  <c r="AB42" i="1"/>
  <c r="W69" i="3" s="1"/>
  <c r="U42" i="1"/>
  <c r="S42" i="1"/>
  <c r="R42" i="1"/>
  <c r="O42" i="1"/>
  <c r="Q42" i="1" s="1"/>
  <c r="V42" i="1" s="1"/>
  <c r="K42" i="1"/>
  <c r="I69" i="3" s="1"/>
  <c r="J42" i="1"/>
  <c r="K69" i="3" s="1"/>
  <c r="I42" i="1"/>
  <c r="M69" i="3" s="1"/>
  <c r="H42" i="1"/>
  <c r="L42" i="1" s="1"/>
  <c r="G69" i="3" s="1"/>
  <c r="AC41" i="1"/>
  <c r="AB41" i="1"/>
  <c r="W68" i="3" s="1"/>
  <c r="U41" i="1"/>
  <c r="S41" i="1"/>
  <c r="R41" i="1"/>
  <c r="O41" i="1"/>
  <c r="T41" i="1" s="1"/>
  <c r="Q68" i="3" s="1"/>
  <c r="K41" i="1"/>
  <c r="I68" i="3" s="1"/>
  <c r="J41" i="1"/>
  <c r="K68" i="3" s="1"/>
  <c r="I41" i="1"/>
  <c r="M68" i="3" s="1"/>
  <c r="H41" i="1"/>
  <c r="L41" i="1" s="1"/>
  <c r="G68" i="3" s="1"/>
  <c r="AC40" i="1"/>
  <c r="Y67" i="3" s="1"/>
  <c r="AB40" i="1"/>
  <c r="W67" i="3" s="1"/>
  <c r="U40" i="1"/>
  <c r="S40" i="1"/>
  <c r="R40" i="1"/>
  <c r="S67" i="3" s="1"/>
  <c r="O40" i="1"/>
  <c r="T40" i="1" s="1"/>
  <c r="Q67" i="3" s="1"/>
  <c r="K40" i="1"/>
  <c r="J40" i="1"/>
  <c r="I40" i="1"/>
  <c r="M67" i="3" s="1"/>
  <c r="H40" i="1"/>
  <c r="L40" i="1" s="1"/>
  <c r="G67" i="3" s="1"/>
  <c r="AC39" i="1"/>
  <c r="Y66" i="3" s="1"/>
  <c r="AB39" i="1"/>
  <c r="W66" i="3" s="1"/>
  <c r="U39" i="1"/>
  <c r="S39" i="1"/>
  <c r="R39" i="1"/>
  <c r="O39" i="1"/>
  <c r="K39" i="1"/>
  <c r="J39" i="1"/>
  <c r="I39" i="1"/>
  <c r="M66" i="3" s="1"/>
  <c r="H39" i="1"/>
  <c r="L39" i="1" s="1"/>
  <c r="G66" i="3" s="1"/>
  <c r="AC38" i="1"/>
  <c r="Y65" i="3" s="1"/>
  <c r="AB38" i="1"/>
  <c r="W65" i="3" s="1"/>
  <c r="U38" i="1"/>
  <c r="S38" i="1"/>
  <c r="R38" i="1"/>
  <c r="S65" i="3" s="1"/>
  <c r="O38" i="1"/>
  <c r="Q38" i="1" s="1"/>
  <c r="V38" i="1" s="1"/>
  <c r="O65" i="3" s="1"/>
  <c r="K38" i="1"/>
  <c r="I65" i="3" s="1"/>
  <c r="J38" i="1"/>
  <c r="K65" i="3" s="1"/>
  <c r="I38" i="1"/>
  <c r="M65" i="3" s="1"/>
  <c r="H38" i="1"/>
  <c r="L38" i="1" s="1"/>
  <c r="G65" i="3" s="1"/>
  <c r="AC37" i="1"/>
  <c r="Y64" i="3" s="1"/>
  <c r="AB37" i="1"/>
  <c r="W64" i="3" s="1"/>
  <c r="U37" i="1"/>
  <c r="S37" i="1"/>
  <c r="R37" i="1"/>
  <c r="S64" i="3" s="1"/>
  <c r="O37" i="1"/>
  <c r="T37" i="1" s="1"/>
  <c r="Q64" i="3" s="1"/>
  <c r="K37" i="1"/>
  <c r="I64" i="3" s="1"/>
  <c r="J37" i="1"/>
  <c r="K64" i="3" s="1"/>
  <c r="I37" i="1"/>
  <c r="M64" i="3" s="1"/>
  <c r="H37" i="1"/>
  <c r="L37" i="1" s="1"/>
  <c r="G64" i="3" s="1"/>
  <c r="AC36" i="1"/>
  <c r="Y63" i="3" s="1"/>
  <c r="AB36" i="1"/>
  <c r="W63" i="3" s="1"/>
  <c r="U36" i="1"/>
  <c r="S36" i="1"/>
  <c r="R36" i="1"/>
  <c r="S63" i="3" s="1"/>
  <c r="O36" i="1"/>
  <c r="K36" i="1"/>
  <c r="J36" i="1"/>
  <c r="K63" i="3" s="1"/>
  <c r="I36" i="1"/>
  <c r="M63" i="3" s="1"/>
  <c r="H36" i="1"/>
  <c r="L36" i="1" s="1"/>
  <c r="G63" i="3" s="1"/>
  <c r="AC35" i="1"/>
  <c r="Y62" i="3" s="1"/>
  <c r="AB35" i="1"/>
  <c r="W62" i="3" s="1"/>
  <c r="U35" i="1"/>
  <c r="S35" i="1"/>
  <c r="R35" i="1"/>
  <c r="S62" i="3" s="1"/>
  <c r="O35" i="1"/>
  <c r="Q35" i="1" s="1"/>
  <c r="V35" i="1" s="1"/>
  <c r="K35" i="1"/>
  <c r="I62" i="3" s="1"/>
  <c r="J35" i="1"/>
  <c r="K62" i="3" s="1"/>
  <c r="I35" i="1"/>
  <c r="M62" i="3" s="1"/>
  <c r="H35" i="1"/>
  <c r="L35" i="1" s="1"/>
  <c r="G62" i="3" s="1"/>
  <c r="AC34" i="1"/>
  <c r="Y61" i="3" s="1"/>
  <c r="AB34" i="1"/>
  <c r="W61" i="3" s="1"/>
  <c r="U34" i="1"/>
  <c r="S34" i="1"/>
  <c r="R34" i="1"/>
  <c r="S61" i="3" s="1"/>
  <c r="O34" i="1"/>
  <c r="Q34" i="1" s="1"/>
  <c r="V34" i="1" s="1"/>
  <c r="O61" i="3" s="1"/>
  <c r="K34" i="1"/>
  <c r="I61" i="3" s="1"/>
  <c r="J34" i="1"/>
  <c r="I34" i="1"/>
  <c r="M61" i="3" s="1"/>
  <c r="H34" i="1"/>
  <c r="L34" i="1" s="1"/>
  <c r="G61" i="3" s="1"/>
  <c r="AC33" i="1"/>
  <c r="Y60" i="3" s="1"/>
  <c r="AB33" i="1"/>
  <c r="W60" i="3" s="1"/>
  <c r="U33" i="1"/>
  <c r="S33" i="1"/>
  <c r="R33" i="1"/>
  <c r="S60" i="3" s="1"/>
  <c r="O33" i="1"/>
  <c r="T33" i="1" s="1"/>
  <c r="Q60" i="3" s="1"/>
  <c r="K33" i="1"/>
  <c r="I60" i="3" s="1"/>
  <c r="J33" i="1"/>
  <c r="K60" i="3" s="1"/>
  <c r="I33" i="1"/>
  <c r="M60" i="3" s="1"/>
  <c r="H33" i="1"/>
  <c r="L33" i="1" s="1"/>
  <c r="G60" i="3" s="1"/>
  <c r="AC32" i="1"/>
  <c r="Y59" i="3" s="1"/>
  <c r="AB32" i="1"/>
  <c r="U32" i="1"/>
  <c r="S32" i="1"/>
  <c r="R32" i="1"/>
  <c r="S59" i="3" s="1"/>
  <c r="O32" i="1"/>
  <c r="Q32" i="1" s="1"/>
  <c r="K32" i="1"/>
  <c r="I59" i="3" s="1"/>
  <c r="J32" i="1"/>
  <c r="K59" i="3" s="1"/>
  <c r="I32" i="1"/>
  <c r="M59" i="3" s="1"/>
  <c r="H32" i="1"/>
  <c r="L32" i="1" s="1"/>
  <c r="G59" i="3" s="1"/>
  <c r="AC31" i="1"/>
  <c r="Y58" i="3" s="1"/>
  <c r="AB31" i="1"/>
  <c r="W58" i="3" s="1"/>
  <c r="U31" i="1"/>
  <c r="S31" i="1"/>
  <c r="R31" i="1"/>
  <c r="S58" i="3" s="1"/>
  <c r="O31" i="1"/>
  <c r="K31" i="1"/>
  <c r="I58" i="3" s="1"/>
  <c r="J31" i="1"/>
  <c r="K58" i="3" s="1"/>
  <c r="I31" i="1"/>
  <c r="M58" i="3" s="1"/>
  <c r="H31" i="1"/>
  <c r="L31" i="1" s="1"/>
  <c r="G58" i="3" s="1"/>
  <c r="AC30" i="1"/>
  <c r="Y57" i="3" s="1"/>
  <c r="AB30" i="1"/>
  <c r="W57" i="3" s="1"/>
  <c r="U30" i="1"/>
  <c r="S30" i="1"/>
  <c r="R30" i="1"/>
  <c r="S57" i="3" s="1"/>
  <c r="O30" i="1"/>
  <c r="T30" i="1" s="1"/>
  <c r="Q57" i="3" s="1"/>
  <c r="K30" i="1"/>
  <c r="I57" i="3" s="1"/>
  <c r="J30" i="1"/>
  <c r="K57" i="3" s="1"/>
  <c r="I30" i="1"/>
  <c r="H30" i="1"/>
  <c r="L30" i="1" s="1"/>
  <c r="G57" i="3" s="1"/>
  <c r="AC29" i="1"/>
  <c r="AB29" i="1"/>
  <c r="W56" i="3" s="1"/>
  <c r="U29" i="1"/>
  <c r="S29" i="1"/>
  <c r="R29" i="1"/>
  <c r="S56" i="3" s="1"/>
  <c r="O29" i="1"/>
  <c r="T29" i="1" s="1"/>
  <c r="Q56" i="3" s="1"/>
  <c r="K29" i="1"/>
  <c r="I56" i="3" s="1"/>
  <c r="J29" i="1"/>
  <c r="K56" i="3" s="1"/>
  <c r="I29" i="1"/>
  <c r="M56" i="3" s="1"/>
  <c r="H29" i="1"/>
  <c r="L29" i="1" s="1"/>
  <c r="G56" i="3" s="1"/>
  <c r="AC28" i="1"/>
  <c r="Y55" i="3" s="1"/>
  <c r="AB28" i="1"/>
  <c r="W55" i="3" s="1"/>
  <c r="U28" i="1"/>
  <c r="S28" i="1"/>
  <c r="R28" i="1"/>
  <c r="S55" i="3" s="1"/>
  <c r="O28" i="1"/>
  <c r="K28" i="1"/>
  <c r="I55" i="3" s="1"/>
  <c r="J28" i="1"/>
  <c r="K55" i="3" s="1"/>
  <c r="I28" i="1"/>
  <c r="H28" i="1"/>
  <c r="L28" i="1" s="1"/>
  <c r="G55" i="3" s="1"/>
  <c r="AC27" i="1"/>
  <c r="AB27" i="1"/>
  <c r="W54" i="3" s="1"/>
  <c r="U27" i="1"/>
  <c r="S27" i="1"/>
  <c r="R27" i="1"/>
  <c r="S54" i="3" s="1"/>
  <c r="O27" i="1"/>
  <c r="Q27" i="1" s="1"/>
  <c r="V27" i="1" s="1"/>
  <c r="O54" i="3" s="1"/>
  <c r="K27" i="1"/>
  <c r="I54" i="3" s="1"/>
  <c r="J27" i="1"/>
  <c r="K54" i="3" s="1"/>
  <c r="I27" i="1"/>
  <c r="M54" i="3" s="1"/>
  <c r="H27" i="1"/>
  <c r="L27" i="1" s="1"/>
  <c r="G54" i="3" s="1"/>
  <c r="AC26" i="1"/>
  <c r="Y53" i="3" s="1"/>
  <c r="AB26" i="1"/>
  <c r="W53" i="3" s="1"/>
  <c r="U26" i="1"/>
  <c r="S26" i="1"/>
  <c r="R26" i="1"/>
  <c r="O26" i="1"/>
  <c r="Q26" i="1" s="1"/>
  <c r="V26" i="1" s="1"/>
  <c r="O53" i="3" s="1"/>
  <c r="K26" i="1"/>
  <c r="I53" i="3" s="1"/>
  <c r="J26" i="1"/>
  <c r="K53" i="3" s="1"/>
  <c r="I26" i="1"/>
  <c r="M53" i="3" s="1"/>
  <c r="H26" i="1"/>
  <c r="L26" i="1" s="1"/>
  <c r="G53" i="3" s="1"/>
  <c r="AC25" i="1"/>
  <c r="AB25" i="1"/>
  <c r="W52" i="3" s="1"/>
  <c r="U25" i="1"/>
  <c r="S25" i="1"/>
  <c r="R25" i="1"/>
  <c r="S52" i="3" s="1"/>
  <c r="O25" i="1"/>
  <c r="T25" i="1" s="1"/>
  <c r="Q52" i="3" s="1"/>
  <c r="K25" i="1"/>
  <c r="I52" i="3" s="1"/>
  <c r="J25" i="1"/>
  <c r="K52" i="3" s="1"/>
  <c r="I25" i="1"/>
  <c r="H25" i="1"/>
  <c r="L25" i="1" s="1"/>
  <c r="G52" i="3" s="1"/>
  <c r="AC24" i="1"/>
  <c r="Y51" i="3" s="1"/>
  <c r="AB24" i="1"/>
  <c r="W51" i="3" s="1"/>
  <c r="U24" i="1"/>
  <c r="S24" i="1"/>
  <c r="R24" i="1"/>
  <c r="S51" i="3" s="1"/>
  <c r="O24" i="1"/>
  <c r="T24" i="1" s="1"/>
  <c r="Q51" i="3" s="1"/>
  <c r="K24" i="1"/>
  <c r="I51" i="3" s="1"/>
  <c r="J24" i="1"/>
  <c r="I24" i="1"/>
  <c r="H24" i="1"/>
  <c r="L24" i="1" s="1"/>
  <c r="G51" i="3" s="1"/>
  <c r="AC23" i="1"/>
  <c r="Y50" i="3" s="1"/>
  <c r="AB23" i="1"/>
  <c r="W50" i="3" s="1"/>
  <c r="U23" i="1"/>
  <c r="S23" i="1"/>
  <c r="R23" i="1"/>
  <c r="S50" i="3" s="1"/>
  <c r="O23" i="1"/>
  <c r="K23" i="1"/>
  <c r="I50" i="3" s="1"/>
  <c r="J23" i="1"/>
  <c r="K50" i="3" s="1"/>
  <c r="I23" i="1"/>
  <c r="M50" i="3" s="1"/>
  <c r="H23" i="1"/>
  <c r="L23" i="1" s="1"/>
  <c r="G50" i="3" s="1"/>
  <c r="AC22" i="1"/>
  <c r="Y49" i="3" s="1"/>
  <c r="AB22" i="1"/>
  <c r="W49" i="3" s="1"/>
  <c r="U22" i="1"/>
  <c r="S22" i="1"/>
  <c r="R22" i="1"/>
  <c r="S49" i="3" s="1"/>
  <c r="O22" i="1"/>
  <c r="T22" i="1" s="1"/>
  <c r="Q49" i="3" s="1"/>
  <c r="K22" i="1"/>
  <c r="I49" i="3" s="1"/>
  <c r="J22" i="1"/>
  <c r="K49" i="3" s="1"/>
  <c r="I22" i="1"/>
  <c r="M49" i="3" s="1"/>
  <c r="H22" i="1"/>
  <c r="L22" i="1" s="1"/>
  <c r="G49" i="3" s="1"/>
  <c r="AC21" i="1"/>
  <c r="AB21" i="1"/>
  <c r="W48" i="3" s="1"/>
  <c r="U21" i="1"/>
  <c r="S21" i="1"/>
  <c r="R21" i="1"/>
  <c r="S48" i="3" s="1"/>
  <c r="O21" i="1"/>
  <c r="T21" i="1" s="1"/>
  <c r="Q48" i="3" s="1"/>
  <c r="K21" i="1"/>
  <c r="I48" i="3" s="1"/>
  <c r="J21" i="1"/>
  <c r="K48" i="3" s="1"/>
  <c r="I21" i="1"/>
  <c r="M48" i="3" s="1"/>
  <c r="H21" i="1"/>
  <c r="L21" i="1" s="1"/>
  <c r="G48" i="3" s="1"/>
  <c r="AC20" i="1"/>
  <c r="Y47" i="3" s="1"/>
  <c r="AB20" i="1"/>
  <c r="U20" i="1"/>
  <c r="S20" i="1"/>
  <c r="R20" i="1"/>
  <c r="S47" i="3" s="1"/>
  <c r="O20" i="1"/>
  <c r="K20" i="1"/>
  <c r="I47" i="3" s="1"/>
  <c r="J20" i="1"/>
  <c r="K47" i="3" s="1"/>
  <c r="I20" i="1"/>
  <c r="H20" i="1"/>
  <c r="L20" i="1" s="1"/>
  <c r="G47" i="3" s="1"/>
  <c r="AC19" i="1"/>
  <c r="Y46" i="3" s="1"/>
  <c r="AB19" i="1"/>
  <c r="U19" i="1"/>
  <c r="S19" i="1"/>
  <c r="R19" i="1"/>
  <c r="S46" i="3" s="1"/>
  <c r="O19" i="1"/>
  <c r="Q19" i="1" s="1"/>
  <c r="V19" i="1" s="1"/>
  <c r="O46" i="3" s="1"/>
  <c r="K19" i="1"/>
  <c r="I46" i="3" s="1"/>
  <c r="J19" i="1"/>
  <c r="I19" i="1"/>
  <c r="M46" i="3" s="1"/>
  <c r="H19" i="1"/>
  <c r="L19" i="1" s="1"/>
  <c r="G46" i="3" s="1"/>
  <c r="AC18" i="1"/>
  <c r="Y45" i="3" s="1"/>
  <c r="AB18" i="1"/>
  <c r="W45" i="3" s="1"/>
  <c r="U18" i="1"/>
  <c r="S18" i="1"/>
  <c r="R18" i="1"/>
  <c r="O18" i="1"/>
  <c r="Q18" i="1" s="1"/>
  <c r="V18" i="1" s="1"/>
  <c r="O45" i="3" s="1"/>
  <c r="K18" i="1"/>
  <c r="I45" i="3" s="1"/>
  <c r="J18" i="1"/>
  <c r="K45" i="3" s="1"/>
  <c r="I18" i="1"/>
  <c r="M45" i="3" s="1"/>
  <c r="H18" i="1"/>
  <c r="L18" i="1" s="1"/>
  <c r="G45" i="3" s="1"/>
  <c r="AC17" i="1"/>
  <c r="Y44" i="3" s="1"/>
  <c r="AB17" i="1"/>
  <c r="W44" i="3" s="1"/>
  <c r="U17" i="1"/>
  <c r="S17" i="1"/>
  <c r="R17" i="1"/>
  <c r="S44" i="3" s="1"/>
  <c r="O17" i="1"/>
  <c r="T17" i="1" s="1"/>
  <c r="Q44" i="3" s="1"/>
  <c r="K17" i="1"/>
  <c r="I44" i="3" s="1"/>
  <c r="J17" i="1"/>
  <c r="K44" i="3" s="1"/>
  <c r="I17" i="1"/>
  <c r="M44" i="3" s="1"/>
  <c r="H17" i="1"/>
  <c r="L17" i="1" s="1"/>
  <c r="G44" i="3" s="1"/>
  <c r="AC16" i="1"/>
  <c r="Y43" i="3" s="1"/>
  <c r="AB16" i="1"/>
  <c r="W43" i="3" s="1"/>
  <c r="U16" i="1"/>
  <c r="S16" i="1"/>
  <c r="R16" i="1"/>
  <c r="S43" i="3" s="1"/>
  <c r="O16" i="1"/>
  <c r="T16" i="1" s="1"/>
  <c r="Q43" i="3" s="1"/>
  <c r="K16" i="1"/>
  <c r="I43" i="3" s="1"/>
  <c r="J16" i="1"/>
  <c r="K43" i="3" s="1"/>
  <c r="I16" i="1"/>
  <c r="M43" i="3" s="1"/>
  <c r="H16" i="1"/>
  <c r="L16" i="1" s="1"/>
  <c r="AC15" i="1"/>
  <c r="Y42" i="3" s="1"/>
  <c r="AB15" i="1"/>
  <c r="W42" i="3" s="1"/>
  <c r="U15" i="1"/>
  <c r="S15" i="1"/>
  <c r="R15" i="1"/>
  <c r="S42" i="3" s="1"/>
  <c r="O15" i="1"/>
  <c r="K15" i="1"/>
  <c r="I42" i="3" s="1"/>
  <c r="J15" i="1"/>
  <c r="I15" i="1"/>
  <c r="M42" i="3" s="1"/>
  <c r="H15" i="1"/>
  <c r="L15" i="1" s="1"/>
  <c r="G42" i="3" s="1"/>
  <c r="AC14" i="1"/>
  <c r="Y41" i="3" s="1"/>
  <c r="AB14" i="1"/>
  <c r="W41" i="3" s="1"/>
  <c r="U14" i="1"/>
  <c r="S14" i="1"/>
  <c r="R14" i="1"/>
  <c r="O14" i="1"/>
  <c r="T14" i="1" s="1"/>
  <c r="Q41" i="3" s="1"/>
  <c r="K14" i="1"/>
  <c r="I41" i="3" s="1"/>
  <c r="J14" i="1"/>
  <c r="K41" i="3" s="1"/>
  <c r="I14" i="1"/>
  <c r="M41" i="3" s="1"/>
  <c r="H14" i="1"/>
  <c r="L14" i="1" s="1"/>
  <c r="G41" i="3" s="1"/>
  <c r="AC13" i="1"/>
  <c r="AB13" i="1"/>
  <c r="W40" i="3" s="1"/>
  <c r="U13" i="1"/>
  <c r="S13" i="1"/>
  <c r="R13" i="1"/>
  <c r="S40" i="3" s="1"/>
  <c r="O13" i="1"/>
  <c r="T13" i="1" s="1"/>
  <c r="Q40" i="3" s="1"/>
  <c r="K13" i="1"/>
  <c r="I40" i="3" s="1"/>
  <c r="J13" i="1"/>
  <c r="K40" i="3" s="1"/>
  <c r="I13" i="1"/>
  <c r="M40" i="3" s="1"/>
  <c r="H13" i="1"/>
  <c r="L13" i="1" s="1"/>
  <c r="G40" i="3" s="1"/>
  <c r="AC12" i="1"/>
  <c r="Y39" i="3" s="1"/>
  <c r="AB12" i="1"/>
  <c r="U12" i="1"/>
  <c r="S12" i="1"/>
  <c r="R12" i="1"/>
  <c r="S39" i="3" s="1"/>
  <c r="O12" i="1"/>
  <c r="K12" i="1"/>
  <c r="I39" i="3" s="1"/>
  <c r="J12" i="1"/>
  <c r="K39" i="3" s="1"/>
  <c r="I12" i="1"/>
  <c r="H12" i="1"/>
  <c r="L12" i="1" s="1"/>
  <c r="G39" i="3" s="1"/>
  <c r="AC11" i="1"/>
  <c r="Y38" i="3" s="1"/>
  <c r="AB11" i="1"/>
  <c r="W38" i="3" s="1"/>
  <c r="U11" i="1"/>
  <c r="S11" i="1"/>
  <c r="R11" i="1"/>
  <c r="S38" i="3" s="1"/>
  <c r="O11" i="1"/>
  <c r="Q11" i="1" s="1"/>
  <c r="V11" i="1" s="1"/>
  <c r="O38" i="3" s="1"/>
  <c r="K11" i="1"/>
  <c r="I38" i="3" s="1"/>
  <c r="J11" i="1"/>
  <c r="I11" i="1"/>
  <c r="M38" i="3" s="1"/>
  <c r="H11" i="1"/>
  <c r="L11" i="1" s="1"/>
  <c r="G38" i="3" s="1"/>
  <c r="AC10" i="1"/>
  <c r="Y37" i="3" s="1"/>
  <c r="AB10" i="1"/>
  <c r="W37" i="3" s="1"/>
  <c r="U10" i="1"/>
  <c r="S10" i="1"/>
  <c r="R10" i="1"/>
  <c r="S37" i="3" s="1"/>
  <c r="O10" i="1"/>
  <c r="Q10" i="1" s="1"/>
  <c r="V10" i="1" s="1"/>
  <c r="O37" i="3" s="1"/>
  <c r="K10" i="1"/>
  <c r="I37" i="3" s="1"/>
  <c r="J10" i="1"/>
  <c r="K37" i="3" s="1"/>
  <c r="I10" i="1"/>
  <c r="M37" i="3" s="1"/>
  <c r="H10" i="1"/>
  <c r="L10" i="1" s="1"/>
  <c r="G37" i="3" s="1"/>
  <c r="AC9" i="1"/>
  <c r="Y36" i="3" s="1"/>
  <c r="AB9" i="1"/>
  <c r="W36" i="3" s="1"/>
  <c r="U9" i="1"/>
  <c r="S9" i="1"/>
  <c r="R9" i="1"/>
  <c r="S36" i="3" s="1"/>
  <c r="O9" i="1"/>
  <c r="T9" i="1" s="1"/>
  <c r="Q36" i="3" s="1"/>
  <c r="K9" i="1"/>
  <c r="I36" i="3" s="1"/>
  <c r="J9" i="1"/>
  <c r="K36" i="3" s="1"/>
  <c r="I9" i="1"/>
  <c r="H9" i="1"/>
  <c r="L9" i="1" s="1"/>
  <c r="G36" i="3" s="1"/>
  <c r="AC8" i="1"/>
  <c r="AB8" i="1"/>
  <c r="W35" i="3" s="1"/>
  <c r="U8" i="1"/>
  <c r="S8" i="1"/>
  <c r="R8" i="1"/>
  <c r="S35" i="3" s="1"/>
  <c r="O8" i="1"/>
  <c r="Q8" i="1" s="1"/>
  <c r="K8" i="1"/>
  <c r="I35" i="3" s="1"/>
  <c r="J8" i="1"/>
  <c r="K35" i="3" s="1"/>
  <c r="I8" i="1"/>
  <c r="M35" i="3" s="1"/>
  <c r="H8" i="1"/>
  <c r="L8" i="1" s="1"/>
  <c r="G35" i="3" s="1"/>
  <c r="AC7" i="1"/>
  <c r="Y34" i="3" s="1"/>
  <c r="AB7" i="1"/>
  <c r="W34" i="3" s="1"/>
  <c r="U7" i="1"/>
  <c r="S7" i="1"/>
  <c r="R7" i="1"/>
  <c r="S34" i="3" s="1"/>
  <c r="O7" i="1"/>
  <c r="K7" i="1"/>
  <c r="J7" i="1"/>
  <c r="K34" i="3" s="1"/>
  <c r="I7" i="1"/>
  <c r="M34" i="3" s="1"/>
  <c r="H7" i="1"/>
  <c r="L7" i="1" s="1"/>
  <c r="G34" i="3" s="1"/>
  <c r="AC6" i="1"/>
  <c r="Y33" i="3" s="1"/>
  <c r="AB6" i="1"/>
  <c r="W33" i="3" s="1"/>
  <c r="U6" i="1"/>
  <c r="S6" i="1"/>
  <c r="R6" i="1"/>
  <c r="S33" i="3" s="1"/>
  <c r="O6" i="1"/>
  <c r="T6" i="1" s="1"/>
  <c r="Q33" i="3" s="1"/>
  <c r="K6" i="1"/>
  <c r="I33" i="3" s="1"/>
  <c r="J6" i="1"/>
  <c r="K33" i="3" s="1"/>
  <c r="I6" i="1"/>
  <c r="M33" i="3" s="1"/>
  <c r="H6" i="1"/>
  <c r="L6" i="1" s="1"/>
  <c r="G33" i="3" s="1"/>
  <c r="AC5" i="1"/>
  <c r="Y32" i="3" s="1"/>
  <c r="AB5" i="1"/>
  <c r="W32" i="3" s="1"/>
  <c r="U5" i="1"/>
  <c r="S5" i="1"/>
  <c r="R5" i="1"/>
  <c r="S32" i="3" s="1"/>
  <c r="O5" i="1"/>
  <c r="T5" i="1" s="1"/>
  <c r="Q32" i="3" s="1"/>
  <c r="K5" i="1"/>
  <c r="I32" i="3" s="1"/>
  <c r="J5" i="1"/>
  <c r="K32" i="3" s="1"/>
  <c r="I5" i="1"/>
  <c r="H5" i="1"/>
  <c r="L5" i="1" s="1"/>
  <c r="G32" i="3" s="1"/>
  <c r="AC4" i="1"/>
  <c r="AB4" i="1"/>
  <c r="W31" i="3" s="1"/>
  <c r="U4" i="1"/>
  <c r="S4" i="1"/>
  <c r="R4" i="1"/>
  <c r="S31" i="3" s="1"/>
  <c r="O4" i="1"/>
  <c r="K4" i="1"/>
  <c r="I31" i="3" s="1"/>
  <c r="J4" i="1"/>
  <c r="I4" i="1"/>
  <c r="M31" i="3" s="1"/>
  <c r="H4" i="1"/>
  <c r="L4" i="1" s="1"/>
  <c r="G31" i="3" s="1"/>
  <c r="AC3" i="1"/>
  <c r="Y30" i="3" s="1"/>
  <c r="AB3" i="1"/>
  <c r="W30" i="3" s="1"/>
  <c r="U3" i="1"/>
  <c r="S3" i="1"/>
  <c r="R3" i="1"/>
  <c r="O3" i="1"/>
  <c r="Q3" i="1" s="1"/>
  <c r="V3" i="1" s="1"/>
  <c r="O30" i="3" s="1"/>
  <c r="K3" i="1"/>
  <c r="J3" i="1"/>
  <c r="K30" i="3" s="1"/>
  <c r="I3" i="1"/>
  <c r="M30" i="3" s="1"/>
  <c r="H3" i="1"/>
  <c r="L3" i="1" s="1"/>
  <c r="G30" i="3" s="1"/>
  <c r="AC2" i="1"/>
  <c r="Y29" i="3" s="1"/>
  <c r="W29" i="3"/>
  <c r="U2" i="1"/>
  <c r="S2" i="1"/>
  <c r="S29" i="3"/>
  <c r="O2" i="1"/>
  <c r="Q2" i="1" s="1"/>
  <c r="V2" i="1" s="1"/>
  <c r="O29" i="3" s="1"/>
  <c r="K2" i="1"/>
  <c r="I29" i="3" s="1"/>
  <c r="J2" i="1"/>
  <c r="K29" i="3" s="1"/>
  <c r="M29" i="3"/>
  <c r="H2" i="1"/>
  <c r="L2" i="1" s="1"/>
  <c r="G29" i="3" s="1"/>
  <c r="AC376" i="3"/>
  <c r="AB376" i="3"/>
  <c r="AA376" i="3"/>
  <c r="Z376" i="3"/>
  <c r="X376" i="3"/>
  <c r="V376" i="3"/>
  <c r="T376" i="3"/>
  <c r="R376" i="3"/>
  <c r="P376" i="3"/>
  <c r="M376" i="3"/>
  <c r="L376" i="3"/>
  <c r="J376" i="3"/>
  <c r="H376" i="3"/>
  <c r="E376" i="3"/>
  <c r="D376" i="3"/>
  <c r="C376" i="3"/>
  <c r="B376" i="3"/>
  <c r="AC375" i="3"/>
  <c r="AB375" i="3"/>
  <c r="AA375" i="3"/>
  <c r="Z375" i="3"/>
  <c r="Y375" i="3"/>
  <c r="X375" i="3"/>
  <c r="W375" i="3"/>
  <c r="V375" i="3"/>
  <c r="T375" i="3"/>
  <c r="S375" i="3"/>
  <c r="R375" i="3"/>
  <c r="P375" i="3"/>
  <c r="O375" i="3"/>
  <c r="M375" i="3"/>
  <c r="L375" i="3"/>
  <c r="J375" i="3"/>
  <c r="I375" i="3"/>
  <c r="H375" i="3"/>
  <c r="G375" i="3"/>
  <c r="F375" i="3"/>
  <c r="E375" i="3"/>
  <c r="D375" i="3"/>
  <c r="C375" i="3"/>
  <c r="B375" i="3"/>
  <c r="AC374" i="3"/>
  <c r="AB374" i="3"/>
  <c r="AA374" i="3"/>
  <c r="Z374" i="3"/>
  <c r="Y374" i="3"/>
  <c r="X374" i="3"/>
  <c r="V374" i="3"/>
  <c r="T374" i="3"/>
  <c r="R374" i="3"/>
  <c r="P374" i="3"/>
  <c r="L374" i="3"/>
  <c r="K374" i="3"/>
  <c r="J374" i="3"/>
  <c r="H374" i="3"/>
  <c r="E374" i="3"/>
  <c r="D374" i="3"/>
  <c r="C374" i="3"/>
  <c r="B374" i="3"/>
  <c r="AC373" i="3"/>
  <c r="AB373" i="3"/>
  <c r="AA373" i="3"/>
  <c r="Z373" i="3"/>
  <c r="Y373" i="3"/>
  <c r="X373" i="3"/>
  <c r="W373" i="3"/>
  <c r="V373" i="3"/>
  <c r="T373" i="3"/>
  <c r="R373" i="3"/>
  <c r="P373" i="3"/>
  <c r="M373" i="3"/>
  <c r="L373" i="3"/>
  <c r="K373" i="3"/>
  <c r="J373" i="3"/>
  <c r="I373" i="3"/>
  <c r="H373" i="3"/>
  <c r="G373" i="3"/>
  <c r="F373" i="3"/>
  <c r="E373" i="3"/>
  <c r="D373" i="3"/>
  <c r="C373" i="3"/>
  <c r="B373" i="3"/>
  <c r="AC372" i="3"/>
  <c r="AB372" i="3"/>
  <c r="AA372" i="3"/>
  <c r="Z372" i="3"/>
  <c r="X372" i="3"/>
  <c r="V372" i="3"/>
  <c r="T372" i="3"/>
  <c r="R372" i="3"/>
  <c r="Q372" i="3"/>
  <c r="P372" i="3"/>
  <c r="L372" i="3"/>
  <c r="J372" i="3"/>
  <c r="I372" i="3"/>
  <c r="H372" i="3"/>
  <c r="E372" i="3"/>
  <c r="D372" i="3"/>
  <c r="C372" i="3"/>
  <c r="B372" i="3"/>
  <c r="AC371" i="3"/>
  <c r="AB371" i="3"/>
  <c r="AA371" i="3"/>
  <c r="Z371" i="3"/>
  <c r="X371" i="3"/>
  <c r="V371" i="3"/>
  <c r="T371" i="3"/>
  <c r="R371" i="3"/>
  <c r="P371" i="3"/>
  <c r="L371" i="3"/>
  <c r="J371" i="3"/>
  <c r="H371" i="3"/>
  <c r="G371" i="3"/>
  <c r="F371" i="3"/>
  <c r="E371" i="3"/>
  <c r="D371" i="3"/>
  <c r="C371" i="3"/>
  <c r="B371" i="3"/>
  <c r="AC370" i="3"/>
  <c r="AB370" i="3"/>
  <c r="AA370" i="3"/>
  <c r="Z370" i="3"/>
  <c r="Y370" i="3"/>
  <c r="X370" i="3"/>
  <c r="W370" i="3"/>
  <c r="V370" i="3"/>
  <c r="T370" i="3"/>
  <c r="S370" i="3"/>
  <c r="R370" i="3"/>
  <c r="P370" i="3"/>
  <c r="N370" i="3"/>
  <c r="L370" i="3"/>
  <c r="K370" i="3"/>
  <c r="J370" i="3"/>
  <c r="I370" i="3"/>
  <c r="H370" i="3"/>
  <c r="G370" i="3"/>
  <c r="F370" i="3"/>
  <c r="E370" i="3"/>
  <c r="D370" i="3"/>
  <c r="C370" i="3"/>
  <c r="B370" i="3"/>
  <c r="AC369" i="3"/>
  <c r="AB369" i="3"/>
  <c r="AA369" i="3"/>
  <c r="Z369" i="3"/>
  <c r="X369" i="3"/>
  <c r="V369" i="3"/>
  <c r="T369" i="3"/>
  <c r="S369" i="3"/>
  <c r="R369" i="3"/>
  <c r="P369" i="3"/>
  <c r="L369" i="3"/>
  <c r="J369" i="3"/>
  <c r="I369" i="3"/>
  <c r="H369" i="3"/>
  <c r="E369" i="3"/>
  <c r="D369" i="3"/>
  <c r="C369" i="3"/>
  <c r="B369" i="3"/>
  <c r="AC368" i="3"/>
  <c r="AB368" i="3"/>
  <c r="AA368" i="3"/>
  <c r="Z368" i="3"/>
  <c r="Y368" i="3"/>
  <c r="X368" i="3"/>
  <c r="V368" i="3"/>
  <c r="T368" i="3"/>
  <c r="S368" i="3"/>
  <c r="R368" i="3"/>
  <c r="P368" i="3"/>
  <c r="M368" i="3"/>
  <c r="L368" i="3"/>
  <c r="K368" i="3"/>
  <c r="J368" i="3"/>
  <c r="I368" i="3"/>
  <c r="H368" i="3"/>
  <c r="E368" i="3"/>
  <c r="D368" i="3"/>
  <c r="C368" i="3"/>
  <c r="B368" i="3"/>
  <c r="AC367" i="3"/>
  <c r="AB367" i="3"/>
  <c r="AA367" i="3"/>
  <c r="Z367" i="3"/>
  <c r="Y367" i="3"/>
  <c r="X367" i="3"/>
  <c r="V367" i="3"/>
  <c r="T367" i="3"/>
  <c r="S367" i="3"/>
  <c r="R367" i="3"/>
  <c r="P367" i="3"/>
  <c r="O367" i="3"/>
  <c r="N367" i="3"/>
  <c r="L367" i="3"/>
  <c r="J367" i="3"/>
  <c r="H367" i="3"/>
  <c r="E367" i="3"/>
  <c r="D367" i="3"/>
  <c r="C367" i="3"/>
  <c r="B367" i="3"/>
  <c r="AC366" i="3"/>
  <c r="AB366" i="3"/>
  <c r="AA366" i="3"/>
  <c r="Z366" i="3"/>
  <c r="X366" i="3"/>
  <c r="V366" i="3"/>
  <c r="T366" i="3"/>
  <c r="R366" i="3"/>
  <c r="P366" i="3"/>
  <c r="L366" i="3"/>
  <c r="J366" i="3"/>
  <c r="H366" i="3"/>
  <c r="G366" i="3"/>
  <c r="F366" i="3"/>
  <c r="E366" i="3"/>
  <c r="D366" i="3"/>
  <c r="C366" i="3"/>
  <c r="B366" i="3"/>
  <c r="AC365" i="3"/>
  <c r="AB365" i="3"/>
  <c r="AA365" i="3"/>
  <c r="Z365" i="3"/>
  <c r="Y365" i="3"/>
  <c r="X365" i="3"/>
  <c r="W365" i="3"/>
  <c r="V365" i="3"/>
  <c r="T365" i="3"/>
  <c r="R365" i="3"/>
  <c r="P365" i="3"/>
  <c r="M365" i="3"/>
  <c r="L365" i="3"/>
  <c r="J365" i="3"/>
  <c r="H365" i="3"/>
  <c r="F365" i="3"/>
  <c r="E365" i="3"/>
  <c r="D365" i="3"/>
  <c r="C365" i="3"/>
  <c r="B365" i="3"/>
  <c r="AC364" i="3"/>
  <c r="AB364" i="3"/>
  <c r="AA364" i="3"/>
  <c r="Z364" i="3"/>
  <c r="X364" i="3"/>
  <c r="V364" i="3"/>
  <c r="T364" i="3"/>
  <c r="S364" i="3"/>
  <c r="R364" i="3"/>
  <c r="P364" i="3"/>
  <c r="M364" i="3"/>
  <c r="L364" i="3"/>
  <c r="J364" i="3"/>
  <c r="I364" i="3"/>
  <c r="H364" i="3"/>
  <c r="E364" i="3"/>
  <c r="D364" i="3"/>
  <c r="C364" i="3"/>
  <c r="B364" i="3"/>
  <c r="AC363" i="3"/>
  <c r="AB363" i="3"/>
  <c r="AA363" i="3"/>
  <c r="Z363" i="3"/>
  <c r="X363" i="3"/>
  <c r="V363" i="3"/>
  <c r="T363" i="3"/>
  <c r="R363" i="3"/>
  <c r="P363" i="3"/>
  <c r="M363" i="3"/>
  <c r="L363" i="3"/>
  <c r="J363" i="3"/>
  <c r="H363" i="3"/>
  <c r="F363" i="3"/>
  <c r="E363" i="3"/>
  <c r="D363" i="3"/>
  <c r="C363" i="3"/>
  <c r="B363" i="3"/>
  <c r="AC362" i="3"/>
  <c r="AB362" i="3"/>
  <c r="AA362" i="3"/>
  <c r="Z362" i="3"/>
  <c r="X362" i="3"/>
  <c r="W362" i="3"/>
  <c r="V362" i="3"/>
  <c r="T362" i="3"/>
  <c r="R362" i="3"/>
  <c r="P362" i="3"/>
  <c r="L362" i="3"/>
  <c r="K362" i="3"/>
  <c r="J362" i="3"/>
  <c r="H362" i="3"/>
  <c r="E362" i="3"/>
  <c r="D362" i="3"/>
  <c r="C362" i="3"/>
  <c r="B362" i="3"/>
  <c r="AC361" i="3"/>
  <c r="AB361" i="3"/>
  <c r="AA361" i="3"/>
  <c r="Z361" i="3"/>
  <c r="X361" i="3"/>
  <c r="V361" i="3"/>
  <c r="T361" i="3"/>
  <c r="R361" i="3"/>
  <c r="P361" i="3"/>
  <c r="O361" i="3"/>
  <c r="N361" i="3"/>
  <c r="L361" i="3"/>
  <c r="K361" i="3"/>
  <c r="J361" i="3"/>
  <c r="H361" i="3"/>
  <c r="G361" i="3"/>
  <c r="F361" i="3"/>
  <c r="E361" i="3"/>
  <c r="D361" i="3"/>
  <c r="C361" i="3"/>
  <c r="B361" i="3"/>
  <c r="AC360" i="3"/>
  <c r="AB360" i="3"/>
  <c r="AA360" i="3"/>
  <c r="Z360" i="3"/>
  <c r="X360" i="3"/>
  <c r="V360" i="3"/>
  <c r="T360" i="3"/>
  <c r="R360" i="3"/>
  <c r="P360" i="3"/>
  <c r="L360" i="3"/>
  <c r="K360" i="3"/>
  <c r="J360" i="3"/>
  <c r="I360" i="3"/>
  <c r="H360" i="3"/>
  <c r="E360" i="3"/>
  <c r="D360" i="3"/>
  <c r="C360" i="3"/>
  <c r="B360" i="3"/>
  <c r="AC359" i="3"/>
  <c r="AB359" i="3"/>
  <c r="AA359" i="3"/>
  <c r="Z359" i="3"/>
  <c r="X359" i="3"/>
  <c r="V359" i="3"/>
  <c r="T359" i="3"/>
  <c r="R359" i="3"/>
  <c r="P359" i="3"/>
  <c r="L359" i="3"/>
  <c r="J359" i="3"/>
  <c r="H359" i="3"/>
  <c r="E359" i="3"/>
  <c r="D359" i="3"/>
  <c r="C359" i="3"/>
  <c r="B359" i="3"/>
  <c r="AC358" i="3"/>
  <c r="AB358" i="3"/>
  <c r="AA358" i="3"/>
  <c r="Z358" i="3"/>
  <c r="X358" i="3"/>
  <c r="W358" i="3"/>
  <c r="V358" i="3"/>
  <c r="T358" i="3"/>
  <c r="R358" i="3"/>
  <c r="P358" i="3"/>
  <c r="M358" i="3"/>
  <c r="L358" i="3"/>
  <c r="K358" i="3"/>
  <c r="J358" i="3"/>
  <c r="H358" i="3"/>
  <c r="E358" i="3"/>
  <c r="D358" i="3"/>
  <c r="C358" i="3"/>
  <c r="B358" i="3"/>
  <c r="AC357" i="3"/>
  <c r="AB357" i="3"/>
  <c r="AA357" i="3"/>
  <c r="Z357" i="3"/>
  <c r="Y357" i="3"/>
  <c r="X357" i="3"/>
  <c r="V357" i="3"/>
  <c r="T357" i="3"/>
  <c r="S357" i="3"/>
  <c r="R357" i="3"/>
  <c r="P357" i="3"/>
  <c r="L357" i="3"/>
  <c r="K357" i="3"/>
  <c r="J357" i="3"/>
  <c r="I357" i="3"/>
  <c r="H357" i="3"/>
  <c r="E357" i="3"/>
  <c r="D357" i="3"/>
  <c r="C357" i="3"/>
  <c r="B357" i="3"/>
  <c r="AC356" i="3"/>
  <c r="AB356" i="3"/>
  <c r="AA356" i="3"/>
  <c r="Z356" i="3"/>
  <c r="X356" i="3"/>
  <c r="V356" i="3"/>
  <c r="T356" i="3"/>
  <c r="R356" i="3"/>
  <c r="P356" i="3"/>
  <c r="L356" i="3"/>
  <c r="J356" i="3"/>
  <c r="H356" i="3"/>
  <c r="E356" i="3"/>
  <c r="D356" i="3"/>
  <c r="C356" i="3"/>
  <c r="B356" i="3"/>
  <c r="AC355" i="3"/>
  <c r="AB355" i="3"/>
  <c r="AA355" i="3"/>
  <c r="Z355" i="3"/>
  <c r="Y355" i="3"/>
  <c r="X355" i="3"/>
  <c r="W355" i="3"/>
  <c r="V355" i="3"/>
  <c r="T355" i="3"/>
  <c r="R355" i="3"/>
  <c r="P355" i="3"/>
  <c r="M355" i="3"/>
  <c r="L355" i="3"/>
  <c r="K355" i="3"/>
  <c r="J355" i="3"/>
  <c r="I355" i="3"/>
  <c r="H355" i="3"/>
  <c r="E355" i="3"/>
  <c r="D355" i="3"/>
  <c r="C355" i="3"/>
  <c r="B355" i="3"/>
  <c r="AC354" i="3"/>
  <c r="AB354" i="3"/>
  <c r="AA354" i="3"/>
  <c r="Z354" i="3"/>
  <c r="Y354" i="3"/>
  <c r="X354" i="3"/>
  <c r="V354" i="3"/>
  <c r="T354" i="3"/>
  <c r="R354" i="3"/>
  <c r="P354" i="3"/>
  <c r="L354" i="3"/>
  <c r="K354" i="3"/>
  <c r="J354" i="3"/>
  <c r="H354" i="3"/>
  <c r="E354" i="3"/>
  <c r="D354" i="3"/>
  <c r="C354" i="3"/>
  <c r="B354" i="3"/>
  <c r="AC353" i="3"/>
  <c r="AB353" i="3"/>
  <c r="AA353" i="3"/>
  <c r="Z353" i="3"/>
  <c r="X353" i="3"/>
  <c r="V353" i="3"/>
  <c r="T353" i="3"/>
  <c r="S353" i="3"/>
  <c r="R353" i="3"/>
  <c r="P353" i="3"/>
  <c r="M353" i="3"/>
  <c r="L353" i="3"/>
  <c r="J353" i="3"/>
  <c r="I353" i="3"/>
  <c r="H353" i="3"/>
  <c r="G353" i="3"/>
  <c r="F353" i="3"/>
  <c r="E353" i="3"/>
  <c r="D353" i="3"/>
  <c r="C353" i="3"/>
  <c r="B353" i="3"/>
  <c r="AC352" i="3"/>
  <c r="AB352" i="3"/>
  <c r="AA352" i="3"/>
  <c r="Z352" i="3"/>
  <c r="Y352" i="3"/>
  <c r="X352" i="3"/>
  <c r="V352" i="3"/>
  <c r="T352" i="3"/>
  <c r="R352" i="3"/>
  <c r="P352" i="3"/>
  <c r="M352" i="3"/>
  <c r="L352" i="3"/>
  <c r="J352" i="3"/>
  <c r="H352" i="3"/>
  <c r="E352" i="3"/>
  <c r="D352" i="3"/>
  <c r="C352" i="3"/>
  <c r="B352" i="3"/>
  <c r="AC351" i="3"/>
  <c r="AB351" i="3"/>
  <c r="AA351" i="3"/>
  <c r="Z351" i="3"/>
  <c r="X351" i="3"/>
  <c r="V351" i="3"/>
  <c r="T351" i="3"/>
  <c r="R351" i="3"/>
  <c r="P351" i="3"/>
  <c r="M351" i="3"/>
  <c r="L351" i="3"/>
  <c r="J351" i="3"/>
  <c r="H351" i="3"/>
  <c r="G351" i="3"/>
  <c r="F351" i="3"/>
  <c r="E351" i="3"/>
  <c r="D351" i="3"/>
  <c r="C351" i="3"/>
  <c r="B351" i="3"/>
  <c r="AC350" i="3"/>
  <c r="AB350" i="3"/>
  <c r="AA350" i="3"/>
  <c r="Z350" i="3"/>
  <c r="X350" i="3"/>
  <c r="V350" i="3"/>
  <c r="T350" i="3"/>
  <c r="S350" i="3"/>
  <c r="R350" i="3"/>
  <c r="P350" i="3"/>
  <c r="M350" i="3"/>
  <c r="L350" i="3"/>
  <c r="J350" i="3"/>
  <c r="I350" i="3"/>
  <c r="H350" i="3"/>
  <c r="E350" i="3"/>
  <c r="D350" i="3"/>
  <c r="C350" i="3"/>
  <c r="B350" i="3"/>
  <c r="AC349" i="3"/>
  <c r="AB349" i="3"/>
  <c r="AA349" i="3"/>
  <c r="Z349" i="3"/>
  <c r="Y349" i="3"/>
  <c r="X349" i="3"/>
  <c r="V349" i="3"/>
  <c r="T349" i="3"/>
  <c r="R349" i="3"/>
  <c r="P349" i="3"/>
  <c r="L349" i="3"/>
  <c r="J349" i="3"/>
  <c r="H349" i="3"/>
  <c r="E349" i="3"/>
  <c r="D349" i="3"/>
  <c r="C349" i="3"/>
  <c r="B349" i="3"/>
  <c r="AC348" i="3"/>
  <c r="AB348" i="3"/>
  <c r="AA348" i="3"/>
  <c r="Z348" i="3"/>
  <c r="X348" i="3"/>
  <c r="V348" i="3"/>
  <c r="T348" i="3"/>
  <c r="S348" i="3"/>
  <c r="R348" i="3"/>
  <c r="P348" i="3"/>
  <c r="M348" i="3"/>
  <c r="L348" i="3"/>
  <c r="J348" i="3"/>
  <c r="I348" i="3"/>
  <c r="H348" i="3"/>
  <c r="E348" i="3"/>
  <c r="D348" i="3"/>
  <c r="C348" i="3"/>
  <c r="B348" i="3"/>
  <c r="AC347" i="3"/>
  <c r="AB347" i="3"/>
  <c r="AA347" i="3"/>
  <c r="Z347" i="3"/>
  <c r="Y347" i="3"/>
  <c r="X347" i="3"/>
  <c r="V347" i="3"/>
  <c r="T347" i="3"/>
  <c r="S347" i="3"/>
  <c r="R347" i="3"/>
  <c r="P347" i="3"/>
  <c r="L347" i="3"/>
  <c r="J347" i="3"/>
  <c r="I347" i="3"/>
  <c r="H347" i="3"/>
  <c r="G347" i="3"/>
  <c r="F347" i="3"/>
  <c r="E347" i="3"/>
  <c r="D347" i="3"/>
  <c r="C347" i="3"/>
  <c r="B347" i="3"/>
  <c r="AC346" i="3"/>
  <c r="AB346" i="3"/>
  <c r="AA346" i="3"/>
  <c r="Z346" i="3"/>
  <c r="X346" i="3"/>
  <c r="V346" i="3"/>
  <c r="T346" i="3"/>
  <c r="R346" i="3"/>
  <c r="P346" i="3"/>
  <c r="M346" i="3"/>
  <c r="L346" i="3"/>
  <c r="J346" i="3"/>
  <c r="I346" i="3"/>
  <c r="H346" i="3"/>
  <c r="G346" i="3"/>
  <c r="E346" i="3"/>
  <c r="D346" i="3"/>
  <c r="C346" i="3"/>
  <c r="B346" i="3"/>
  <c r="AC345" i="3"/>
  <c r="AB345" i="3"/>
  <c r="AA345" i="3"/>
  <c r="Z345" i="3"/>
  <c r="Y345" i="3"/>
  <c r="X345" i="3"/>
  <c r="W345" i="3"/>
  <c r="V345" i="3"/>
  <c r="T345" i="3"/>
  <c r="S345" i="3"/>
  <c r="R345" i="3"/>
  <c r="P345" i="3"/>
  <c r="L345" i="3"/>
  <c r="K345" i="3"/>
  <c r="J345" i="3"/>
  <c r="I345" i="3"/>
  <c r="H345" i="3"/>
  <c r="G345" i="3"/>
  <c r="E345" i="3"/>
  <c r="D345" i="3"/>
  <c r="C345" i="3"/>
  <c r="B345" i="3"/>
  <c r="AC344" i="3"/>
  <c r="AB344" i="3"/>
  <c r="AA344" i="3"/>
  <c r="Z344" i="3"/>
  <c r="Y344" i="3"/>
  <c r="X344" i="3"/>
  <c r="V344" i="3"/>
  <c r="T344" i="3"/>
  <c r="S344" i="3"/>
  <c r="R344" i="3"/>
  <c r="P344" i="3"/>
  <c r="M344" i="3"/>
  <c r="L344" i="3"/>
  <c r="J344" i="3"/>
  <c r="I344" i="3"/>
  <c r="H344" i="3"/>
  <c r="E344" i="3"/>
  <c r="D344" i="3"/>
  <c r="C344" i="3"/>
  <c r="B344" i="3"/>
  <c r="AC343" i="3"/>
  <c r="AB343" i="3"/>
  <c r="AA343" i="3"/>
  <c r="Z343" i="3"/>
  <c r="X343" i="3"/>
  <c r="W343" i="3"/>
  <c r="V343" i="3"/>
  <c r="T343" i="3"/>
  <c r="R343" i="3"/>
  <c r="P343" i="3"/>
  <c r="L343" i="3"/>
  <c r="J343" i="3"/>
  <c r="I343" i="3"/>
  <c r="H343" i="3"/>
  <c r="E343" i="3"/>
  <c r="D343" i="3"/>
  <c r="C343" i="3"/>
  <c r="B343" i="3"/>
  <c r="AC342" i="3"/>
  <c r="AB342" i="3"/>
  <c r="AA342" i="3"/>
  <c r="Z342" i="3"/>
  <c r="X342" i="3"/>
  <c r="W342" i="3"/>
  <c r="V342" i="3"/>
  <c r="T342" i="3"/>
  <c r="R342" i="3"/>
  <c r="P342" i="3"/>
  <c r="M342" i="3"/>
  <c r="L342" i="3"/>
  <c r="K342" i="3"/>
  <c r="J342" i="3"/>
  <c r="H342" i="3"/>
  <c r="G342" i="3"/>
  <c r="F342" i="3"/>
  <c r="E342" i="3"/>
  <c r="D342" i="3"/>
  <c r="C342" i="3"/>
  <c r="B342" i="3"/>
  <c r="AC341" i="3"/>
  <c r="AB341" i="3"/>
  <c r="AA341" i="3"/>
  <c r="Z341" i="3"/>
  <c r="X341" i="3"/>
  <c r="W341" i="3"/>
  <c r="V341" i="3"/>
  <c r="T341" i="3"/>
  <c r="S341" i="3"/>
  <c r="R341" i="3"/>
  <c r="P341" i="3"/>
  <c r="L341" i="3"/>
  <c r="J341" i="3"/>
  <c r="I341" i="3"/>
  <c r="H341" i="3"/>
  <c r="E341" i="3"/>
  <c r="D341" i="3"/>
  <c r="C341" i="3"/>
  <c r="B341" i="3"/>
  <c r="AC340" i="3"/>
  <c r="AB340" i="3"/>
  <c r="AA340" i="3"/>
  <c r="Z340" i="3"/>
  <c r="Y340" i="3"/>
  <c r="X340" i="3"/>
  <c r="V340" i="3"/>
  <c r="T340" i="3"/>
  <c r="R340" i="3"/>
  <c r="P340" i="3"/>
  <c r="L340" i="3"/>
  <c r="K340" i="3"/>
  <c r="J340" i="3"/>
  <c r="H340" i="3"/>
  <c r="E340" i="3"/>
  <c r="D340" i="3"/>
  <c r="C340" i="3"/>
  <c r="B340" i="3"/>
  <c r="AC339" i="3"/>
  <c r="AB339" i="3"/>
  <c r="AA339" i="3"/>
  <c r="Z339" i="3"/>
  <c r="X339" i="3"/>
  <c r="W339" i="3"/>
  <c r="V339" i="3"/>
  <c r="T339" i="3"/>
  <c r="R339" i="3"/>
  <c r="P339" i="3"/>
  <c r="O339" i="3"/>
  <c r="N339" i="3"/>
  <c r="M339" i="3"/>
  <c r="L339" i="3"/>
  <c r="J339" i="3"/>
  <c r="H339" i="3"/>
  <c r="E339" i="3"/>
  <c r="D339" i="3"/>
  <c r="C339" i="3"/>
  <c r="B339" i="3"/>
  <c r="AC338" i="3"/>
  <c r="AB338" i="3"/>
  <c r="AA338" i="3"/>
  <c r="Z338" i="3"/>
  <c r="X338" i="3"/>
  <c r="V338" i="3"/>
  <c r="T338" i="3"/>
  <c r="S338" i="3"/>
  <c r="R338" i="3"/>
  <c r="P338" i="3"/>
  <c r="L338" i="3"/>
  <c r="J338" i="3"/>
  <c r="H338" i="3"/>
  <c r="G338" i="3"/>
  <c r="F338" i="3"/>
  <c r="E338" i="3"/>
  <c r="D338" i="3"/>
  <c r="C338" i="3"/>
  <c r="B338" i="3"/>
  <c r="AC337" i="3"/>
  <c r="AB337" i="3"/>
  <c r="AA337" i="3"/>
  <c r="Z337" i="3"/>
  <c r="Y337" i="3"/>
  <c r="X337" i="3"/>
  <c r="V337" i="3"/>
  <c r="T337" i="3"/>
  <c r="R337" i="3"/>
  <c r="P337" i="3"/>
  <c r="M337" i="3"/>
  <c r="L337" i="3"/>
  <c r="K337" i="3"/>
  <c r="J337" i="3"/>
  <c r="H337" i="3"/>
  <c r="G337" i="3"/>
  <c r="F337" i="3"/>
  <c r="E337" i="3"/>
  <c r="D337" i="3"/>
  <c r="C337" i="3"/>
  <c r="B337" i="3"/>
  <c r="AC336" i="3"/>
  <c r="AB336" i="3"/>
  <c r="AA336" i="3"/>
  <c r="Z336" i="3"/>
  <c r="Y336" i="3"/>
  <c r="X336" i="3"/>
  <c r="V336" i="3"/>
  <c r="T336" i="3"/>
  <c r="R336" i="3"/>
  <c r="P336" i="3"/>
  <c r="L336" i="3"/>
  <c r="K336" i="3"/>
  <c r="J336" i="3"/>
  <c r="I336" i="3"/>
  <c r="H336" i="3"/>
  <c r="E336" i="3"/>
  <c r="D336" i="3"/>
  <c r="C336" i="3"/>
  <c r="B336" i="3"/>
  <c r="AC335" i="3"/>
  <c r="AB335" i="3"/>
  <c r="AA335" i="3"/>
  <c r="Z335" i="3"/>
  <c r="X335" i="3"/>
  <c r="V335" i="3"/>
  <c r="T335" i="3"/>
  <c r="S335" i="3"/>
  <c r="R335" i="3"/>
  <c r="P335" i="3"/>
  <c r="L335" i="3"/>
  <c r="J335" i="3"/>
  <c r="H335" i="3"/>
  <c r="E335" i="3"/>
  <c r="D335" i="3"/>
  <c r="C335" i="3"/>
  <c r="B335" i="3"/>
  <c r="AC334" i="3"/>
  <c r="AB334" i="3"/>
  <c r="AA334" i="3"/>
  <c r="Z334" i="3"/>
  <c r="X334" i="3"/>
  <c r="W334" i="3"/>
  <c r="V334" i="3"/>
  <c r="T334" i="3"/>
  <c r="S334" i="3"/>
  <c r="R334" i="3"/>
  <c r="P334" i="3"/>
  <c r="M334" i="3"/>
  <c r="L334" i="3"/>
  <c r="K334" i="3"/>
  <c r="J334" i="3"/>
  <c r="H334" i="3"/>
  <c r="F334" i="3"/>
  <c r="E334" i="3"/>
  <c r="D334" i="3"/>
  <c r="C334" i="3"/>
  <c r="B334" i="3"/>
  <c r="AC333" i="3"/>
  <c r="AB333" i="3"/>
  <c r="AA333" i="3"/>
  <c r="Z333" i="3"/>
  <c r="X333" i="3"/>
  <c r="V333" i="3"/>
  <c r="T333" i="3"/>
  <c r="S333" i="3"/>
  <c r="R333" i="3"/>
  <c r="P333" i="3"/>
  <c r="M333" i="3"/>
  <c r="L333" i="3"/>
  <c r="J333" i="3"/>
  <c r="I333" i="3"/>
  <c r="H333" i="3"/>
  <c r="E333" i="3"/>
  <c r="D333" i="3"/>
  <c r="C333" i="3"/>
  <c r="B333" i="3"/>
  <c r="AC332" i="3"/>
  <c r="AB332" i="3"/>
  <c r="AA332" i="3"/>
  <c r="Z332" i="3"/>
  <c r="Y332" i="3"/>
  <c r="X332" i="3"/>
  <c r="V332" i="3"/>
  <c r="T332" i="3"/>
  <c r="R332" i="3"/>
  <c r="P332" i="3"/>
  <c r="M332" i="3"/>
  <c r="L332" i="3"/>
  <c r="K332" i="3"/>
  <c r="J332" i="3"/>
  <c r="I332" i="3"/>
  <c r="H332" i="3"/>
  <c r="E332" i="3"/>
  <c r="D332" i="3"/>
  <c r="C332" i="3"/>
  <c r="B332" i="3"/>
  <c r="AC331" i="3"/>
  <c r="AB331" i="3"/>
  <c r="AA331" i="3"/>
  <c r="Z331" i="3"/>
  <c r="Y331" i="3"/>
  <c r="X331" i="3"/>
  <c r="V331" i="3"/>
  <c r="T331" i="3"/>
  <c r="S331" i="3"/>
  <c r="R331" i="3"/>
  <c r="P331" i="3"/>
  <c r="O331" i="3"/>
  <c r="N331" i="3"/>
  <c r="M331" i="3"/>
  <c r="L331" i="3"/>
  <c r="J331" i="3"/>
  <c r="H331" i="3"/>
  <c r="E331" i="3"/>
  <c r="D331" i="3"/>
  <c r="C331" i="3"/>
  <c r="B331" i="3"/>
  <c r="AC330" i="3"/>
  <c r="AB330" i="3"/>
  <c r="AA330" i="3"/>
  <c r="Z330" i="3"/>
  <c r="X330" i="3"/>
  <c r="V330" i="3"/>
  <c r="T330" i="3"/>
  <c r="R330" i="3"/>
  <c r="P330" i="3"/>
  <c r="M330" i="3"/>
  <c r="L330" i="3"/>
  <c r="J330" i="3"/>
  <c r="I330" i="3"/>
  <c r="H330" i="3"/>
  <c r="G330" i="3"/>
  <c r="F330" i="3"/>
  <c r="E330" i="3"/>
  <c r="D330" i="3"/>
  <c r="C330" i="3"/>
  <c r="B330" i="3"/>
  <c r="AC329" i="3"/>
  <c r="AB329" i="3"/>
  <c r="AA329" i="3"/>
  <c r="Z329" i="3"/>
  <c r="Y329" i="3"/>
  <c r="X329" i="3"/>
  <c r="W329" i="3"/>
  <c r="V329" i="3"/>
  <c r="T329" i="3"/>
  <c r="R329" i="3"/>
  <c r="P329" i="3"/>
  <c r="O329" i="3"/>
  <c r="N329" i="3"/>
  <c r="L329" i="3"/>
  <c r="K329" i="3"/>
  <c r="J329" i="3"/>
  <c r="I329" i="3"/>
  <c r="H329" i="3"/>
  <c r="E329" i="3"/>
  <c r="D329" i="3"/>
  <c r="C329" i="3"/>
  <c r="B329" i="3"/>
  <c r="AC328" i="3"/>
  <c r="AB328" i="3"/>
  <c r="AA328" i="3"/>
  <c r="Z328" i="3"/>
  <c r="Y328" i="3"/>
  <c r="X328" i="3"/>
  <c r="V328" i="3"/>
  <c r="T328" i="3"/>
  <c r="R328" i="3"/>
  <c r="P328" i="3"/>
  <c r="M328" i="3"/>
  <c r="L328" i="3"/>
  <c r="K328" i="3"/>
  <c r="J328" i="3"/>
  <c r="H328" i="3"/>
  <c r="E328" i="3"/>
  <c r="D328" i="3"/>
  <c r="C328" i="3"/>
  <c r="B328" i="3"/>
  <c r="AC327" i="3"/>
  <c r="AB327" i="3"/>
  <c r="AA327" i="3"/>
  <c r="Z327" i="3"/>
  <c r="Y327" i="3"/>
  <c r="X327" i="3"/>
  <c r="V327" i="3"/>
  <c r="T327" i="3"/>
  <c r="R327" i="3"/>
  <c r="P327" i="3"/>
  <c r="M327" i="3"/>
  <c r="L327" i="3"/>
  <c r="J327" i="3"/>
  <c r="H327" i="3"/>
  <c r="E327" i="3"/>
  <c r="D327" i="3"/>
  <c r="C327" i="3"/>
  <c r="B327" i="3"/>
  <c r="AC326" i="3"/>
  <c r="AB326" i="3"/>
  <c r="AA326" i="3"/>
  <c r="Z326" i="3"/>
  <c r="X326" i="3"/>
  <c r="V326" i="3"/>
  <c r="T326" i="3"/>
  <c r="S326" i="3"/>
  <c r="R326" i="3"/>
  <c r="P326" i="3"/>
  <c r="M326" i="3"/>
  <c r="L326" i="3"/>
  <c r="J326" i="3"/>
  <c r="I326" i="3"/>
  <c r="H326" i="3"/>
  <c r="E326" i="3"/>
  <c r="D326" i="3"/>
  <c r="C326" i="3"/>
  <c r="B326" i="3"/>
  <c r="AC325" i="3"/>
  <c r="AB325" i="3"/>
  <c r="AA325" i="3"/>
  <c r="Z325" i="3"/>
  <c r="X325" i="3"/>
  <c r="V325" i="3"/>
  <c r="T325" i="3"/>
  <c r="R325" i="3"/>
  <c r="P325" i="3"/>
  <c r="L325" i="3"/>
  <c r="K325" i="3"/>
  <c r="J325" i="3"/>
  <c r="I325" i="3"/>
  <c r="H325" i="3"/>
  <c r="E325" i="3"/>
  <c r="D325" i="3"/>
  <c r="C325" i="3"/>
  <c r="B325" i="3"/>
  <c r="AC324" i="3"/>
  <c r="AB324" i="3"/>
  <c r="AA324" i="3"/>
  <c r="Z324" i="3"/>
  <c r="Y324" i="3"/>
  <c r="X324" i="3"/>
  <c r="V324" i="3"/>
  <c r="T324" i="3"/>
  <c r="R324" i="3"/>
  <c r="P324" i="3"/>
  <c r="M324" i="3"/>
  <c r="L324" i="3"/>
  <c r="K324" i="3"/>
  <c r="J324" i="3"/>
  <c r="H324" i="3"/>
  <c r="E324" i="3"/>
  <c r="D324" i="3"/>
  <c r="C324" i="3"/>
  <c r="B324" i="3"/>
  <c r="AC323" i="3"/>
  <c r="AB323" i="3"/>
  <c r="AA323" i="3"/>
  <c r="Z323" i="3"/>
  <c r="X323" i="3"/>
  <c r="V323" i="3"/>
  <c r="T323" i="3"/>
  <c r="S323" i="3"/>
  <c r="R323" i="3"/>
  <c r="P323" i="3"/>
  <c r="O323" i="3"/>
  <c r="N323" i="3"/>
  <c r="L323" i="3"/>
  <c r="J323" i="3"/>
  <c r="H323" i="3"/>
  <c r="F323" i="3"/>
  <c r="E323" i="3"/>
  <c r="D323" i="3"/>
  <c r="C323" i="3"/>
  <c r="B323" i="3"/>
  <c r="AC322" i="3"/>
  <c r="AB322" i="3"/>
  <c r="AA322" i="3"/>
  <c r="Z322" i="3"/>
  <c r="X322" i="3"/>
  <c r="W322" i="3"/>
  <c r="V322" i="3"/>
  <c r="T322" i="3"/>
  <c r="S322" i="3"/>
  <c r="R322" i="3"/>
  <c r="P322" i="3"/>
  <c r="M322" i="3"/>
  <c r="L322" i="3"/>
  <c r="J322" i="3"/>
  <c r="I322" i="3"/>
  <c r="H322" i="3"/>
  <c r="E322" i="3"/>
  <c r="D322" i="3"/>
  <c r="C322" i="3"/>
  <c r="B322" i="3"/>
  <c r="AC321" i="3"/>
  <c r="AB321" i="3"/>
  <c r="AA321" i="3"/>
  <c r="Z321" i="3"/>
  <c r="Y321" i="3"/>
  <c r="X321" i="3"/>
  <c r="V321" i="3"/>
  <c r="T321" i="3"/>
  <c r="S321" i="3"/>
  <c r="R321" i="3"/>
  <c r="P321" i="3"/>
  <c r="L321" i="3"/>
  <c r="J321" i="3"/>
  <c r="I321" i="3"/>
  <c r="H321" i="3"/>
  <c r="G321" i="3"/>
  <c r="F321" i="3"/>
  <c r="E321" i="3"/>
  <c r="D321" i="3"/>
  <c r="C321" i="3"/>
  <c r="B321" i="3"/>
  <c r="AC320" i="3"/>
  <c r="AB320" i="3"/>
  <c r="AA320" i="3"/>
  <c r="Z320" i="3"/>
  <c r="X320" i="3"/>
  <c r="V320" i="3"/>
  <c r="T320" i="3"/>
  <c r="R320" i="3"/>
  <c r="P320" i="3"/>
  <c r="M320" i="3"/>
  <c r="L320" i="3"/>
  <c r="J320" i="3"/>
  <c r="H320" i="3"/>
  <c r="E320" i="3"/>
  <c r="D320" i="3"/>
  <c r="C320" i="3"/>
  <c r="B320" i="3"/>
  <c r="AC319" i="3"/>
  <c r="AB319" i="3"/>
  <c r="AA319" i="3"/>
  <c r="Z319" i="3"/>
  <c r="Y319" i="3"/>
  <c r="X319" i="3"/>
  <c r="W319" i="3"/>
  <c r="V319" i="3"/>
  <c r="T319" i="3"/>
  <c r="R319" i="3"/>
  <c r="P319" i="3"/>
  <c r="M319" i="3"/>
  <c r="L319" i="3"/>
  <c r="J319" i="3"/>
  <c r="H319" i="3"/>
  <c r="E319" i="3"/>
  <c r="D319" i="3"/>
  <c r="C319" i="3"/>
  <c r="B319" i="3"/>
  <c r="AC318" i="3"/>
  <c r="AB318" i="3"/>
  <c r="AA318" i="3"/>
  <c r="Z318" i="3"/>
  <c r="Y318" i="3"/>
  <c r="X318" i="3"/>
  <c r="W318" i="3"/>
  <c r="V318" i="3"/>
  <c r="T318" i="3"/>
  <c r="S318" i="3"/>
  <c r="R318" i="3"/>
  <c r="P318" i="3"/>
  <c r="L318" i="3"/>
  <c r="J318" i="3"/>
  <c r="H318" i="3"/>
  <c r="E318" i="3"/>
  <c r="D318" i="3"/>
  <c r="C318" i="3"/>
  <c r="B318" i="3"/>
  <c r="AC317" i="3"/>
  <c r="AB317" i="3"/>
  <c r="AA317" i="3"/>
  <c r="Z317" i="3"/>
  <c r="X317" i="3"/>
  <c r="V317" i="3"/>
  <c r="T317" i="3"/>
  <c r="R317" i="3"/>
  <c r="P317" i="3"/>
  <c r="L317" i="3"/>
  <c r="K317" i="3"/>
  <c r="J317" i="3"/>
  <c r="I317" i="3"/>
  <c r="H317" i="3"/>
  <c r="E317" i="3"/>
  <c r="D317" i="3"/>
  <c r="C317" i="3"/>
  <c r="B317" i="3"/>
  <c r="AC316" i="3"/>
  <c r="AB316" i="3"/>
  <c r="AA316" i="3"/>
  <c r="Z316" i="3"/>
  <c r="X316" i="3"/>
  <c r="V316" i="3"/>
  <c r="T316" i="3"/>
  <c r="S316" i="3"/>
  <c r="R316" i="3"/>
  <c r="P316" i="3"/>
  <c r="M316" i="3"/>
  <c r="L316" i="3"/>
  <c r="J316" i="3"/>
  <c r="I316" i="3"/>
  <c r="H316" i="3"/>
  <c r="E316" i="3"/>
  <c r="D316" i="3"/>
  <c r="C316" i="3"/>
  <c r="B316" i="3"/>
  <c r="AC315" i="3"/>
  <c r="AB315" i="3"/>
  <c r="AA315" i="3"/>
  <c r="Z315" i="3"/>
  <c r="X315" i="3"/>
  <c r="V315" i="3"/>
  <c r="T315" i="3"/>
  <c r="R315" i="3"/>
  <c r="P315" i="3"/>
  <c r="M315" i="3"/>
  <c r="L315" i="3"/>
  <c r="J315" i="3"/>
  <c r="I315" i="3"/>
  <c r="H315" i="3"/>
  <c r="G315" i="3"/>
  <c r="F315" i="3"/>
  <c r="E315" i="3"/>
  <c r="D315" i="3"/>
  <c r="C315" i="3"/>
  <c r="B315" i="3"/>
  <c r="AC314" i="3"/>
  <c r="AB314" i="3"/>
  <c r="AA314" i="3"/>
  <c r="Z314" i="3"/>
  <c r="X314" i="3"/>
  <c r="V314" i="3"/>
  <c r="T314" i="3"/>
  <c r="S314" i="3"/>
  <c r="R314" i="3"/>
  <c r="P314" i="3"/>
  <c r="L314" i="3"/>
  <c r="J314" i="3"/>
  <c r="I314" i="3"/>
  <c r="H314" i="3"/>
  <c r="F314" i="3"/>
  <c r="E314" i="3"/>
  <c r="D314" i="3"/>
  <c r="C314" i="3"/>
  <c r="B314" i="3"/>
  <c r="AC313" i="3"/>
  <c r="AB313" i="3"/>
  <c r="AA313" i="3"/>
  <c r="Z313" i="3"/>
  <c r="Y313" i="3"/>
  <c r="X313" i="3"/>
  <c r="V313" i="3"/>
  <c r="T313" i="3"/>
  <c r="R313" i="3"/>
  <c r="P313" i="3"/>
  <c r="N313" i="3"/>
  <c r="M313" i="3"/>
  <c r="L313" i="3"/>
  <c r="K313" i="3"/>
  <c r="J313" i="3"/>
  <c r="H313" i="3"/>
  <c r="F313" i="3"/>
  <c r="E313" i="3"/>
  <c r="D313" i="3"/>
  <c r="C313" i="3"/>
  <c r="B313" i="3"/>
  <c r="AC312" i="3"/>
  <c r="AB312" i="3"/>
  <c r="AA312" i="3"/>
  <c r="Z312" i="3"/>
  <c r="X312" i="3"/>
  <c r="V312" i="3"/>
  <c r="T312" i="3"/>
  <c r="R312" i="3"/>
  <c r="P312" i="3"/>
  <c r="L312" i="3"/>
  <c r="J312" i="3"/>
  <c r="I312" i="3"/>
  <c r="H312" i="3"/>
  <c r="E312" i="3"/>
  <c r="D312" i="3"/>
  <c r="C312" i="3"/>
  <c r="B312" i="3"/>
  <c r="AC311" i="3"/>
  <c r="AB311" i="3"/>
  <c r="AA311" i="3"/>
  <c r="Z311" i="3"/>
  <c r="Y311" i="3"/>
  <c r="X311" i="3"/>
  <c r="V311" i="3"/>
  <c r="T311" i="3"/>
  <c r="S311" i="3"/>
  <c r="R311" i="3"/>
  <c r="P311" i="3"/>
  <c r="M311" i="3"/>
  <c r="L311" i="3"/>
  <c r="J311" i="3"/>
  <c r="H311" i="3"/>
  <c r="G311" i="3"/>
  <c r="F311" i="3"/>
  <c r="E311" i="3"/>
  <c r="D311" i="3"/>
  <c r="C311" i="3"/>
  <c r="B311" i="3"/>
  <c r="AC310" i="3"/>
  <c r="AB310" i="3"/>
  <c r="AA310" i="3"/>
  <c r="Z310" i="3"/>
  <c r="Y310" i="3"/>
  <c r="X310" i="3"/>
  <c r="V310" i="3"/>
  <c r="T310" i="3"/>
  <c r="S310" i="3"/>
  <c r="R310" i="3"/>
  <c r="P310" i="3"/>
  <c r="L310" i="3"/>
  <c r="K310" i="3"/>
  <c r="J310" i="3"/>
  <c r="I310" i="3"/>
  <c r="H310" i="3"/>
  <c r="E310" i="3"/>
  <c r="D310" i="3"/>
  <c r="C310" i="3"/>
  <c r="B310" i="3"/>
  <c r="AC309" i="3"/>
  <c r="AB309" i="3"/>
  <c r="AA309" i="3"/>
  <c r="Z309" i="3"/>
  <c r="X309" i="3"/>
  <c r="V309" i="3"/>
  <c r="T309" i="3"/>
  <c r="R309" i="3"/>
  <c r="P309" i="3"/>
  <c r="L309" i="3"/>
  <c r="J309" i="3"/>
  <c r="H309" i="3"/>
  <c r="G309" i="3"/>
  <c r="F309" i="3"/>
  <c r="E309" i="3"/>
  <c r="D309" i="3"/>
  <c r="C309" i="3"/>
  <c r="B309" i="3"/>
  <c r="AC308" i="3"/>
  <c r="AB308" i="3"/>
  <c r="AA308" i="3"/>
  <c r="Z308" i="3"/>
  <c r="Y308" i="3"/>
  <c r="X308" i="3"/>
  <c r="V308" i="3"/>
  <c r="T308" i="3"/>
  <c r="S308" i="3"/>
  <c r="R308" i="3"/>
  <c r="P308" i="3"/>
  <c r="M308" i="3"/>
  <c r="L308" i="3"/>
  <c r="K308" i="3"/>
  <c r="J308" i="3"/>
  <c r="H308" i="3"/>
  <c r="E308" i="3"/>
  <c r="D308" i="3"/>
  <c r="C308" i="3"/>
  <c r="B308" i="3"/>
  <c r="AC307" i="3"/>
  <c r="AB307" i="3"/>
  <c r="AA307" i="3"/>
  <c r="Z307" i="3"/>
  <c r="X307" i="3"/>
  <c r="V307" i="3"/>
  <c r="T307" i="3"/>
  <c r="S307" i="3"/>
  <c r="R307" i="3"/>
  <c r="P307" i="3"/>
  <c r="M307" i="3"/>
  <c r="L307" i="3"/>
  <c r="K307" i="3"/>
  <c r="J307" i="3"/>
  <c r="H307" i="3"/>
  <c r="E307" i="3"/>
  <c r="D307" i="3"/>
  <c r="C307" i="3"/>
  <c r="B307" i="3"/>
  <c r="AC306" i="3"/>
  <c r="AB306" i="3"/>
  <c r="AA306" i="3"/>
  <c r="Z306" i="3"/>
  <c r="X306" i="3"/>
  <c r="W306" i="3"/>
  <c r="V306" i="3"/>
  <c r="T306" i="3"/>
  <c r="R306" i="3"/>
  <c r="P306" i="3"/>
  <c r="L306" i="3"/>
  <c r="K306" i="3"/>
  <c r="J306" i="3"/>
  <c r="H306" i="3"/>
  <c r="G306" i="3"/>
  <c r="F306" i="3"/>
  <c r="E306" i="3"/>
  <c r="D306" i="3"/>
  <c r="C306" i="3"/>
  <c r="B306" i="3"/>
  <c r="AC305" i="3"/>
  <c r="AB305" i="3"/>
  <c r="AA305" i="3"/>
  <c r="Z305" i="3"/>
  <c r="Y305" i="3"/>
  <c r="X305" i="3"/>
  <c r="V305" i="3"/>
  <c r="T305" i="3"/>
  <c r="R305" i="3"/>
  <c r="P305" i="3"/>
  <c r="O305" i="3"/>
  <c r="N305" i="3"/>
  <c r="M305" i="3"/>
  <c r="L305" i="3"/>
  <c r="K305" i="3"/>
  <c r="J305" i="3"/>
  <c r="I305" i="3"/>
  <c r="H305" i="3"/>
  <c r="E305" i="3"/>
  <c r="D305" i="3"/>
  <c r="C305" i="3"/>
  <c r="B305" i="3"/>
  <c r="AC304" i="3"/>
  <c r="AB304" i="3"/>
  <c r="AA304" i="3"/>
  <c r="Z304" i="3"/>
  <c r="X304" i="3"/>
  <c r="V304" i="3"/>
  <c r="T304" i="3"/>
  <c r="R304" i="3"/>
  <c r="Q304" i="3"/>
  <c r="P304" i="3"/>
  <c r="L304" i="3"/>
  <c r="K304" i="3"/>
  <c r="J304" i="3"/>
  <c r="H304" i="3"/>
  <c r="E304" i="3"/>
  <c r="D304" i="3"/>
  <c r="C304" i="3"/>
  <c r="B304" i="3"/>
  <c r="AC303" i="3"/>
  <c r="AB303" i="3"/>
  <c r="AA303" i="3"/>
  <c r="Z303" i="3"/>
  <c r="Y303" i="3"/>
  <c r="X303" i="3"/>
  <c r="W303" i="3"/>
  <c r="V303" i="3"/>
  <c r="T303" i="3"/>
  <c r="S303" i="3"/>
  <c r="R303" i="3"/>
  <c r="P303" i="3"/>
  <c r="L303" i="3"/>
  <c r="K303" i="3"/>
  <c r="J303" i="3"/>
  <c r="H303" i="3"/>
  <c r="G303" i="3"/>
  <c r="E303" i="3"/>
  <c r="D303" i="3"/>
  <c r="C303" i="3"/>
  <c r="B303" i="3"/>
  <c r="AC302" i="3"/>
  <c r="AB302" i="3"/>
  <c r="AA302" i="3"/>
  <c r="Z302" i="3"/>
  <c r="X302" i="3"/>
  <c r="V302" i="3"/>
  <c r="T302" i="3"/>
  <c r="R302" i="3"/>
  <c r="P302" i="3"/>
  <c r="L302" i="3"/>
  <c r="J302" i="3"/>
  <c r="I302" i="3"/>
  <c r="H302" i="3"/>
  <c r="E302" i="3"/>
  <c r="D302" i="3"/>
  <c r="C302" i="3"/>
  <c r="B302" i="3"/>
  <c r="AC301" i="3"/>
  <c r="AB301" i="3"/>
  <c r="AA301" i="3"/>
  <c r="Z301" i="3"/>
  <c r="Y301" i="3"/>
  <c r="X301" i="3"/>
  <c r="V301" i="3"/>
  <c r="T301" i="3"/>
  <c r="R301" i="3"/>
  <c r="P301" i="3"/>
  <c r="M301" i="3"/>
  <c r="L301" i="3"/>
  <c r="K301" i="3"/>
  <c r="J301" i="3"/>
  <c r="H301" i="3"/>
  <c r="E301" i="3"/>
  <c r="D301" i="3"/>
  <c r="C301" i="3"/>
  <c r="B301" i="3"/>
  <c r="AC300" i="3"/>
  <c r="AB300" i="3"/>
  <c r="AA300" i="3"/>
  <c r="Z300" i="3"/>
  <c r="X300" i="3"/>
  <c r="V300" i="3"/>
  <c r="T300" i="3"/>
  <c r="R300" i="3"/>
  <c r="P300" i="3"/>
  <c r="L300" i="3"/>
  <c r="J300" i="3"/>
  <c r="I300" i="3"/>
  <c r="H300" i="3"/>
  <c r="E300" i="3"/>
  <c r="D300" i="3"/>
  <c r="C300" i="3"/>
  <c r="B300" i="3"/>
  <c r="AC299" i="3"/>
  <c r="AB299" i="3"/>
  <c r="AA299" i="3"/>
  <c r="Z299" i="3"/>
  <c r="X299" i="3"/>
  <c r="W299" i="3"/>
  <c r="V299" i="3"/>
  <c r="T299" i="3"/>
  <c r="S299" i="3"/>
  <c r="R299" i="3"/>
  <c r="P299" i="3"/>
  <c r="L299" i="3"/>
  <c r="J299" i="3"/>
  <c r="H299" i="3"/>
  <c r="E299" i="3"/>
  <c r="D299" i="3"/>
  <c r="C299" i="3"/>
  <c r="B299" i="3"/>
  <c r="AC298" i="3"/>
  <c r="AB298" i="3"/>
  <c r="AA298" i="3"/>
  <c r="Z298" i="3"/>
  <c r="X298" i="3"/>
  <c r="W298" i="3"/>
  <c r="V298" i="3"/>
  <c r="T298" i="3"/>
  <c r="R298" i="3"/>
  <c r="P298" i="3"/>
  <c r="M298" i="3"/>
  <c r="L298" i="3"/>
  <c r="K298" i="3"/>
  <c r="J298" i="3"/>
  <c r="I298" i="3"/>
  <c r="H298" i="3"/>
  <c r="E298" i="3"/>
  <c r="D298" i="3"/>
  <c r="C298" i="3"/>
  <c r="B298" i="3"/>
  <c r="AC297" i="3"/>
  <c r="AB297" i="3"/>
  <c r="AA297" i="3"/>
  <c r="Z297" i="3"/>
  <c r="X297" i="3"/>
  <c r="W297" i="3"/>
  <c r="V297" i="3"/>
  <c r="T297" i="3"/>
  <c r="R297" i="3"/>
  <c r="P297" i="3"/>
  <c r="O297" i="3"/>
  <c r="N297" i="3"/>
  <c r="M297" i="3"/>
  <c r="L297" i="3"/>
  <c r="K297" i="3"/>
  <c r="J297" i="3"/>
  <c r="H297" i="3"/>
  <c r="E297" i="3"/>
  <c r="D297" i="3"/>
  <c r="C297" i="3"/>
  <c r="B297" i="3"/>
  <c r="AC296" i="3"/>
  <c r="AB296" i="3"/>
  <c r="AA296" i="3"/>
  <c r="Z296" i="3"/>
  <c r="X296" i="3"/>
  <c r="W296" i="3"/>
  <c r="V296" i="3"/>
  <c r="T296" i="3"/>
  <c r="S296" i="3"/>
  <c r="R296" i="3"/>
  <c r="P296" i="3"/>
  <c r="L296" i="3"/>
  <c r="K296" i="3"/>
  <c r="J296" i="3"/>
  <c r="I296" i="3"/>
  <c r="H296" i="3"/>
  <c r="G296" i="3"/>
  <c r="E296" i="3"/>
  <c r="D296" i="3"/>
  <c r="C296" i="3"/>
  <c r="B296" i="3"/>
  <c r="AC295" i="3"/>
  <c r="AB295" i="3"/>
  <c r="AA295" i="3"/>
  <c r="Z295" i="3"/>
  <c r="X295" i="3"/>
  <c r="V295" i="3"/>
  <c r="T295" i="3"/>
  <c r="R295" i="3"/>
  <c r="P295" i="3"/>
  <c r="L295" i="3"/>
  <c r="K295" i="3"/>
  <c r="J295" i="3"/>
  <c r="H295" i="3"/>
  <c r="G295" i="3"/>
  <c r="E295" i="3"/>
  <c r="D295" i="3"/>
  <c r="C295" i="3"/>
  <c r="B295" i="3"/>
  <c r="AC294" i="3"/>
  <c r="AB294" i="3"/>
  <c r="AA294" i="3"/>
  <c r="Z294" i="3"/>
  <c r="X294" i="3"/>
  <c r="V294" i="3"/>
  <c r="T294" i="3"/>
  <c r="R294" i="3"/>
  <c r="P294" i="3"/>
  <c r="L294" i="3"/>
  <c r="J294" i="3"/>
  <c r="H294" i="3"/>
  <c r="E294" i="3"/>
  <c r="D294" i="3"/>
  <c r="C294" i="3"/>
  <c r="B294" i="3"/>
  <c r="AC293" i="3"/>
  <c r="AB293" i="3"/>
  <c r="AA293" i="3"/>
  <c r="Z293" i="3"/>
  <c r="Y293" i="3"/>
  <c r="X293" i="3"/>
  <c r="W293" i="3"/>
  <c r="V293" i="3"/>
  <c r="T293" i="3"/>
  <c r="R293" i="3"/>
  <c r="P293" i="3"/>
  <c r="M293" i="3"/>
  <c r="L293" i="3"/>
  <c r="K293" i="3"/>
  <c r="J293" i="3"/>
  <c r="H293" i="3"/>
  <c r="E293" i="3"/>
  <c r="D293" i="3"/>
  <c r="C293" i="3"/>
  <c r="B293" i="3"/>
  <c r="AC292" i="3"/>
  <c r="AB292" i="3"/>
  <c r="AA292" i="3"/>
  <c r="Z292" i="3"/>
  <c r="X292" i="3"/>
  <c r="V292" i="3"/>
  <c r="T292" i="3"/>
  <c r="S292" i="3"/>
  <c r="R292" i="3"/>
  <c r="Q292" i="3"/>
  <c r="P292" i="3"/>
  <c r="L292" i="3"/>
  <c r="K292" i="3"/>
  <c r="J292" i="3"/>
  <c r="H292" i="3"/>
  <c r="E292" i="3"/>
  <c r="D292" i="3"/>
  <c r="C292" i="3"/>
  <c r="B292" i="3"/>
  <c r="AC291" i="3"/>
  <c r="AB291" i="3"/>
  <c r="AA291" i="3"/>
  <c r="Z291" i="3"/>
  <c r="X291" i="3"/>
  <c r="V291" i="3"/>
  <c r="T291" i="3"/>
  <c r="R291" i="3"/>
  <c r="P291" i="3"/>
  <c r="L291" i="3"/>
  <c r="J291" i="3"/>
  <c r="H291" i="3"/>
  <c r="G291" i="3"/>
  <c r="E291" i="3"/>
  <c r="D291" i="3"/>
  <c r="C291" i="3"/>
  <c r="B291" i="3"/>
  <c r="AC290" i="3"/>
  <c r="AB290" i="3"/>
  <c r="AA290" i="3"/>
  <c r="Z290" i="3"/>
  <c r="Y290" i="3"/>
  <c r="X290" i="3"/>
  <c r="V290" i="3"/>
  <c r="T290" i="3"/>
  <c r="R290" i="3"/>
  <c r="P290" i="3"/>
  <c r="M290" i="3"/>
  <c r="L290" i="3"/>
  <c r="J290" i="3"/>
  <c r="H290" i="3"/>
  <c r="F290" i="3"/>
  <c r="E290" i="3"/>
  <c r="D290" i="3"/>
  <c r="C290" i="3"/>
  <c r="B290" i="3"/>
  <c r="AC289" i="3"/>
  <c r="AB289" i="3"/>
  <c r="AA289" i="3"/>
  <c r="Z289" i="3"/>
  <c r="X289" i="3"/>
  <c r="V289" i="3"/>
  <c r="T289" i="3"/>
  <c r="R289" i="3"/>
  <c r="P289" i="3"/>
  <c r="L289" i="3"/>
  <c r="J289" i="3"/>
  <c r="I289" i="3"/>
  <c r="H289" i="3"/>
  <c r="E289" i="3"/>
  <c r="D289" i="3"/>
  <c r="C289" i="3"/>
  <c r="B289" i="3"/>
  <c r="AC288" i="3"/>
  <c r="AB288" i="3"/>
  <c r="AA288" i="3"/>
  <c r="Z288" i="3"/>
  <c r="X288" i="3"/>
  <c r="V288" i="3"/>
  <c r="T288" i="3"/>
  <c r="R288" i="3"/>
  <c r="Q288" i="3"/>
  <c r="P288" i="3"/>
  <c r="L288" i="3"/>
  <c r="K288" i="3"/>
  <c r="J288" i="3"/>
  <c r="H288" i="3"/>
  <c r="G288" i="3"/>
  <c r="E288" i="3"/>
  <c r="D288" i="3"/>
  <c r="C288" i="3"/>
  <c r="B288" i="3"/>
  <c r="AC287" i="3"/>
  <c r="AB287" i="3"/>
  <c r="AA287" i="3"/>
  <c r="Z287" i="3"/>
  <c r="X287" i="3"/>
  <c r="W287" i="3"/>
  <c r="V287" i="3"/>
  <c r="T287" i="3"/>
  <c r="R287" i="3"/>
  <c r="P287" i="3"/>
  <c r="L287" i="3"/>
  <c r="K287" i="3"/>
  <c r="J287" i="3"/>
  <c r="H287" i="3"/>
  <c r="E287" i="3"/>
  <c r="D287" i="3"/>
  <c r="C287" i="3"/>
  <c r="B287" i="3"/>
  <c r="AC286" i="3"/>
  <c r="AB286" i="3"/>
  <c r="AA286" i="3"/>
  <c r="Z286" i="3"/>
  <c r="X286" i="3"/>
  <c r="V286" i="3"/>
  <c r="T286" i="3"/>
  <c r="R286" i="3"/>
  <c r="Q286" i="3"/>
  <c r="P286" i="3"/>
  <c r="M286" i="3"/>
  <c r="L286" i="3"/>
  <c r="J286" i="3"/>
  <c r="H286" i="3"/>
  <c r="F286" i="3"/>
  <c r="E286" i="3"/>
  <c r="D286" i="3"/>
  <c r="C286" i="3"/>
  <c r="B286" i="3"/>
  <c r="AC285" i="3"/>
  <c r="AB285" i="3"/>
  <c r="AA285" i="3"/>
  <c r="Z285" i="3"/>
  <c r="X285" i="3"/>
  <c r="V285" i="3"/>
  <c r="T285" i="3"/>
  <c r="R285" i="3"/>
  <c r="P285" i="3"/>
  <c r="M285" i="3"/>
  <c r="L285" i="3"/>
  <c r="J285" i="3"/>
  <c r="I285" i="3"/>
  <c r="H285" i="3"/>
  <c r="G285" i="3"/>
  <c r="F285" i="3"/>
  <c r="E285" i="3"/>
  <c r="D285" i="3"/>
  <c r="C285" i="3"/>
  <c r="B285" i="3"/>
  <c r="AC284" i="3"/>
  <c r="AB284" i="3"/>
  <c r="AA284" i="3"/>
  <c r="Z284" i="3"/>
  <c r="X284" i="3"/>
  <c r="W284" i="3"/>
  <c r="V284" i="3"/>
  <c r="T284" i="3"/>
  <c r="R284" i="3"/>
  <c r="Q284" i="3"/>
  <c r="P284" i="3"/>
  <c r="L284" i="3"/>
  <c r="J284" i="3"/>
  <c r="I284" i="3"/>
  <c r="H284" i="3"/>
  <c r="E284" i="3"/>
  <c r="D284" i="3"/>
  <c r="C284" i="3"/>
  <c r="B284" i="3"/>
  <c r="AC283" i="3"/>
  <c r="AB283" i="3"/>
  <c r="AA283" i="3"/>
  <c r="Z283" i="3"/>
  <c r="Y283" i="3"/>
  <c r="X283" i="3"/>
  <c r="V283" i="3"/>
  <c r="T283" i="3"/>
  <c r="R283" i="3"/>
  <c r="P283" i="3"/>
  <c r="O283" i="3"/>
  <c r="N283" i="3"/>
  <c r="L283" i="3"/>
  <c r="J283" i="3"/>
  <c r="H283" i="3"/>
  <c r="G283" i="3"/>
  <c r="F283" i="3"/>
  <c r="E283" i="3"/>
  <c r="D283" i="3"/>
  <c r="C283" i="3"/>
  <c r="B283" i="3"/>
  <c r="AC282" i="3"/>
  <c r="AB282" i="3"/>
  <c r="AA282" i="3"/>
  <c r="Z282" i="3"/>
  <c r="Y282" i="3"/>
  <c r="X282" i="3"/>
  <c r="V282" i="3"/>
  <c r="T282" i="3"/>
  <c r="R282" i="3"/>
  <c r="P282" i="3"/>
  <c r="M282" i="3"/>
  <c r="L282" i="3"/>
  <c r="J282" i="3"/>
  <c r="H282" i="3"/>
  <c r="E282" i="3"/>
  <c r="D282" i="3"/>
  <c r="C282" i="3"/>
  <c r="B282" i="3"/>
  <c r="AC281" i="3"/>
  <c r="AB281" i="3"/>
  <c r="AA281" i="3"/>
  <c r="Z281" i="3"/>
  <c r="Y281" i="3"/>
  <c r="X281" i="3"/>
  <c r="V281" i="3"/>
  <c r="T281" i="3"/>
  <c r="R281" i="3"/>
  <c r="P281" i="3"/>
  <c r="L281" i="3"/>
  <c r="K281" i="3"/>
  <c r="J281" i="3"/>
  <c r="I281" i="3"/>
  <c r="H281" i="3"/>
  <c r="F281" i="3"/>
  <c r="E281" i="3"/>
  <c r="D281" i="3"/>
  <c r="C281" i="3"/>
  <c r="B281" i="3"/>
  <c r="AC280" i="3"/>
  <c r="AB280" i="3"/>
  <c r="AA280" i="3"/>
  <c r="Z280" i="3"/>
  <c r="X280" i="3"/>
  <c r="V280" i="3"/>
  <c r="T280" i="3"/>
  <c r="R280" i="3"/>
  <c r="P280" i="3"/>
  <c r="L280" i="3"/>
  <c r="J280" i="3"/>
  <c r="I280" i="3"/>
  <c r="H280" i="3"/>
  <c r="E280" i="3"/>
  <c r="D280" i="3"/>
  <c r="C280" i="3"/>
  <c r="B280" i="3"/>
  <c r="AC279" i="3"/>
  <c r="AB279" i="3"/>
  <c r="AA279" i="3"/>
  <c r="Z279" i="3"/>
  <c r="X279" i="3"/>
  <c r="V279" i="3"/>
  <c r="T279" i="3"/>
  <c r="S279" i="3"/>
  <c r="R279" i="3"/>
  <c r="Q279" i="3"/>
  <c r="P279" i="3"/>
  <c r="M279" i="3"/>
  <c r="L279" i="3"/>
  <c r="J279" i="3"/>
  <c r="I279" i="3"/>
  <c r="H279" i="3"/>
  <c r="E279" i="3"/>
  <c r="D279" i="3"/>
  <c r="C279" i="3"/>
  <c r="B279" i="3"/>
  <c r="AC278" i="3"/>
  <c r="AB278" i="3"/>
  <c r="AA278" i="3"/>
  <c r="Z278" i="3"/>
  <c r="X278" i="3"/>
  <c r="W278" i="3"/>
  <c r="V278" i="3"/>
  <c r="T278" i="3"/>
  <c r="R278" i="3"/>
  <c r="P278" i="3"/>
  <c r="M278" i="3"/>
  <c r="L278" i="3"/>
  <c r="J278" i="3"/>
  <c r="I278" i="3"/>
  <c r="H278" i="3"/>
  <c r="E278" i="3"/>
  <c r="D278" i="3"/>
  <c r="C278" i="3"/>
  <c r="B278" i="3"/>
  <c r="AC277" i="3"/>
  <c r="AB277" i="3"/>
  <c r="AA277" i="3"/>
  <c r="Z277" i="3"/>
  <c r="X277" i="3"/>
  <c r="W277" i="3"/>
  <c r="V277" i="3"/>
  <c r="T277" i="3"/>
  <c r="S277" i="3"/>
  <c r="R277" i="3"/>
  <c r="P277" i="3"/>
  <c r="L277" i="3"/>
  <c r="K277" i="3"/>
  <c r="J277" i="3"/>
  <c r="I277" i="3"/>
  <c r="H277" i="3"/>
  <c r="E277" i="3"/>
  <c r="D277" i="3"/>
  <c r="C277" i="3"/>
  <c r="B277" i="3"/>
  <c r="AC276" i="3"/>
  <c r="AB276" i="3"/>
  <c r="AA276" i="3"/>
  <c r="Z276" i="3"/>
  <c r="X276" i="3"/>
  <c r="V276" i="3"/>
  <c r="T276" i="3"/>
  <c r="R276" i="3"/>
  <c r="Q276" i="3"/>
  <c r="P276" i="3"/>
  <c r="L276" i="3"/>
  <c r="J276" i="3"/>
  <c r="I276" i="3"/>
  <c r="H276" i="3"/>
  <c r="E276" i="3"/>
  <c r="D276" i="3"/>
  <c r="C276" i="3"/>
  <c r="B276" i="3"/>
  <c r="AC275" i="3"/>
  <c r="AB275" i="3"/>
  <c r="AA275" i="3"/>
  <c r="Z275" i="3"/>
  <c r="X275" i="3"/>
  <c r="W275" i="3"/>
  <c r="V275" i="3"/>
  <c r="T275" i="3"/>
  <c r="R275" i="3"/>
  <c r="P275" i="3"/>
  <c r="L275" i="3"/>
  <c r="J275" i="3"/>
  <c r="H275" i="3"/>
  <c r="F275" i="3"/>
  <c r="E275" i="3"/>
  <c r="D275" i="3"/>
  <c r="C275" i="3"/>
  <c r="B275" i="3"/>
  <c r="AC274" i="3"/>
  <c r="AB274" i="3"/>
  <c r="AA274" i="3"/>
  <c r="Z274" i="3"/>
  <c r="Y274" i="3"/>
  <c r="X274" i="3"/>
  <c r="V274" i="3"/>
  <c r="T274" i="3"/>
  <c r="R274" i="3"/>
  <c r="P274" i="3"/>
  <c r="L274" i="3"/>
  <c r="J274" i="3"/>
  <c r="I274" i="3"/>
  <c r="H274" i="3"/>
  <c r="G274" i="3"/>
  <c r="F274" i="3"/>
  <c r="E274" i="3"/>
  <c r="D274" i="3"/>
  <c r="C274" i="3"/>
  <c r="B274" i="3"/>
  <c r="AC273" i="3"/>
  <c r="AB273" i="3"/>
  <c r="AA273" i="3"/>
  <c r="Z273" i="3"/>
  <c r="X273" i="3"/>
  <c r="V273" i="3"/>
  <c r="T273" i="3"/>
  <c r="R273" i="3"/>
  <c r="P273" i="3"/>
  <c r="L273" i="3"/>
  <c r="K273" i="3"/>
  <c r="J273" i="3"/>
  <c r="H273" i="3"/>
  <c r="G273" i="3"/>
  <c r="F273" i="3"/>
  <c r="E273" i="3"/>
  <c r="D273" i="3"/>
  <c r="C273" i="3"/>
  <c r="B273" i="3"/>
  <c r="AC272" i="3"/>
  <c r="AB272" i="3"/>
  <c r="AA272" i="3"/>
  <c r="Z272" i="3"/>
  <c r="X272" i="3"/>
  <c r="V272" i="3"/>
  <c r="T272" i="3"/>
  <c r="R272" i="3"/>
  <c r="P272" i="3"/>
  <c r="L272" i="3"/>
  <c r="K272" i="3"/>
  <c r="J272" i="3"/>
  <c r="I272" i="3"/>
  <c r="H272" i="3"/>
  <c r="E272" i="3"/>
  <c r="D272" i="3"/>
  <c r="C272" i="3"/>
  <c r="B272" i="3"/>
  <c r="AC271" i="3"/>
  <c r="AB271" i="3"/>
  <c r="AA271" i="3"/>
  <c r="Z271" i="3"/>
  <c r="Y271" i="3"/>
  <c r="X271" i="3"/>
  <c r="W271" i="3"/>
  <c r="V271" i="3"/>
  <c r="T271" i="3"/>
  <c r="R271" i="3"/>
  <c r="P271" i="3"/>
  <c r="M271" i="3"/>
  <c r="L271" i="3"/>
  <c r="K271" i="3"/>
  <c r="J271" i="3"/>
  <c r="H271" i="3"/>
  <c r="E271" i="3"/>
  <c r="D271" i="3"/>
  <c r="C271" i="3"/>
  <c r="B271" i="3"/>
  <c r="AC270" i="3"/>
  <c r="AB270" i="3"/>
  <c r="AA270" i="3"/>
  <c r="Z270" i="3"/>
  <c r="Y270" i="3"/>
  <c r="X270" i="3"/>
  <c r="V270" i="3"/>
  <c r="T270" i="3"/>
  <c r="S270" i="3"/>
  <c r="R270" i="3"/>
  <c r="P270" i="3"/>
  <c r="L270" i="3"/>
  <c r="K270" i="3"/>
  <c r="J270" i="3"/>
  <c r="H270" i="3"/>
  <c r="G270" i="3"/>
  <c r="E270" i="3"/>
  <c r="D270" i="3"/>
  <c r="C270" i="3"/>
  <c r="B270" i="3"/>
  <c r="AC269" i="3"/>
  <c r="AB269" i="3"/>
  <c r="AA269" i="3"/>
  <c r="Z269" i="3"/>
  <c r="X269" i="3"/>
  <c r="V269" i="3"/>
  <c r="T269" i="3"/>
  <c r="S269" i="3"/>
  <c r="R269" i="3"/>
  <c r="P269" i="3"/>
  <c r="L269" i="3"/>
  <c r="J269" i="3"/>
  <c r="H269" i="3"/>
  <c r="E269" i="3"/>
  <c r="D269" i="3"/>
  <c r="C269" i="3"/>
  <c r="B269" i="3"/>
  <c r="AC268" i="3"/>
  <c r="AB268" i="3"/>
  <c r="AA268" i="3"/>
  <c r="Z268" i="3"/>
  <c r="X268" i="3"/>
  <c r="V268" i="3"/>
  <c r="T268" i="3"/>
  <c r="R268" i="3"/>
  <c r="P268" i="3"/>
  <c r="L268" i="3"/>
  <c r="K268" i="3"/>
  <c r="J268" i="3"/>
  <c r="I268" i="3"/>
  <c r="H268" i="3"/>
  <c r="F268" i="3"/>
  <c r="E268" i="3"/>
  <c r="D268" i="3"/>
  <c r="C268" i="3"/>
  <c r="B268" i="3"/>
  <c r="AC267" i="3"/>
  <c r="AB267" i="3"/>
  <c r="AA267" i="3"/>
  <c r="Z267" i="3"/>
  <c r="Y267" i="3"/>
  <c r="X267" i="3"/>
  <c r="V267" i="3"/>
  <c r="T267" i="3"/>
  <c r="S267" i="3"/>
  <c r="R267" i="3"/>
  <c r="P267" i="3"/>
  <c r="N267" i="3"/>
  <c r="L267" i="3"/>
  <c r="J267" i="3"/>
  <c r="H267" i="3"/>
  <c r="E267" i="3"/>
  <c r="D267" i="3"/>
  <c r="C267" i="3"/>
  <c r="B267" i="3"/>
  <c r="AC266" i="3"/>
  <c r="AB266" i="3"/>
  <c r="AA266" i="3"/>
  <c r="Z266" i="3"/>
  <c r="X266" i="3"/>
  <c r="V266" i="3"/>
  <c r="T266" i="3"/>
  <c r="R266" i="3"/>
  <c r="Q266" i="3"/>
  <c r="P266" i="3"/>
  <c r="L266" i="3"/>
  <c r="J266" i="3"/>
  <c r="H266" i="3"/>
  <c r="G266" i="3"/>
  <c r="F266" i="3"/>
  <c r="E266" i="3"/>
  <c r="D266" i="3"/>
  <c r="C266" i="3"/>
  <c r="B266" i="3"/>
  <c r="AC265" i="3"/>
  <c r="AB265" i="3"/>
  <c r="AA265" i="3"/>
  <c r="Z265" i="3"/>
  <c r="X265" i="3"/>
  <c r="W265" i="3"/>
  <c r="V265" i="3"/>
  <c r="T265" i="3"/>
  <c r="S265" i="3"/>
  <c r="R265" i="3"/>
  <c r="P265" i="3"/>
  <c r="M265" i="3"/>
  <c r="L265" i="3"/>
  <c r="J265" i="3"/>
  <c r="H265" i="3"/>
  <c r="G265" i="3"/>
  <c r="F265" i="3"/>
  <c r="E265" i="3"/>
  <c r="D265" i="3"/>
  <c r="C265" i="3"/>
  <c r="B265" i="3"/>
  <c r="AC264" i="3"/>
  <c r="AB264" i="3"/>
  <c r="AA264" i="3"/>
  <c r="Z264" i="3"/>
  <c r="X264" i="3"/>
  <c r="V264" i="3"/>
  <c r="T264" i="3"/>
  <c r="R264" i="3"/>
  <c r="P264" i="3"/>
  <c r="L264" i="3"/>
  <c r="K264" i="3"/>
  <c r="J264" i="3"/>
  <c r="I264" i="3"/>
  <c r="H264" i="3"/>
  <c r="E264" i="3"/>
  <c r="D264" i="3"/>
  <c r="C264" i="3"/>
  <c r="B264" i="3"/>
  <c r="AC263" i="3"/>
  <c r="AB263" i="3"/>
  <c r="AA263" i="3"/>
  <c r="Z263" i="3"/>
  <c r="X263" i="3"/>
  <c r="W263" i="3"/>
  <c r="V263" i="3"/>
  <c r="T263" i="3"/>
  <c r="R263" i="3"/>
  <c r="P263" i="3"/>
  <c r="L263" i="3"/>
  <c r="J263" i="3"/>
  <c r="H263" i="3"/>
  <c r="F263" i="3"/>
  <c r="E263" i="3"/>
  <c r="D263" i="3"/>
  <c r="C263" i="3"/>
  <c r="B263" i="3"/>
  <c r="AC262" i="3"/>
  <c r="AB262" i="3"/>
  <c r="AA262" i="3"/>
  <c r="Z262" i="3"/>
  <c r="Y262" i="3"/>
  <c r="X262" i="3"/>
  <c r="V262" i="3"/>
  <c r="T262" i="3"/>
  <c r="R262" i="3"/>
  <c r="P262" i="3"/>
  <c r="L262" i="3"/>
  <c r="J262" i="3"/>
  <c r="H262" i="3"/>
  <c r="E262" i="3"/>
  <c r="D262" i="3"/>
  <c r="C262" i="3"/>
  <c r="B262" i="3"/>
  <c r="AC261" i="3"/>
  <c r="AB261" i="3"/>
  <c r="AA261" i="3"/>
  <c r="Z261" i="3"/>
  <c r="X261" i="3"/>
  <c r="V261" i="3"/>
  <c r="T261" i="3"/>
  <c r="S261" i="3"/>
  <c r="R261" i="3"/>
  <c r="P261" i="3"/>
  <c r="L261" i="3"/>
  <c r="J261" i="3"/>
  <c r="I261" i="3"/>
  <c r="H261" i="3"/>
  <c r="F261" i="3"/>
  <c r="E261" i="3"/>
  <c r="D261" i="3"/>
  <c r="C261" i="3"/>
  <c r="B261" i="3"/>
  <c r="AC260" i="3"/>
  <c r="AB260" i="3"/>
  <c r="AA260" i="3"/>
  <c r="Z260" i="3"/>
  <c r="X260" i="3"/>
  <c r="V260" i="3"/>
  <c r="T260" i="3"/>
  <c r="R260" i="3"/>
  <c r="Q260" i="3"/>
  <c r="P260" i="3"/>
  <c r="L260" i="3"/>
  <c r="J260" i="3"/>
  <c r="I260" i="3"/>
  <c r="H260" i="3"/>
  <c r="G260" i="3"/>
  <c r="E260" i="3"/>
  <c r="D260" i="3"/>
  <c r="C260" i="3"/>
  <c r="B260" i="3"/>
  <c r="AC259" i="3"/>
  <c r="AB259" i="3"/>
  <c r="AA259" i="3"/>
  <c r="Z259" i="3"/>
  <c r="X259" i="3"/>
  <c r="W259" i="3"/>
  <c r="V259" i="3"/>
  <c r="T259" i="3"/>
  <c r="R259" i="3"/>
  <c r="P259" i="3"/>
  <c r="M259" i="3"/>
  <c r="L259" i="3"/>
  <c r="K259" i="3"/>
  <c r="J259" i="3"/>
  <c r="H259" i="3"/>
  <c r="E259" i="3"/>
  <c r="D259" i="3"/>
  <c r="C259" i="3"/>
  <c r="B259" i="3"/>
  <c r="AC258" i="3"/>
  <c r="AB258" i="3"/>
  <c r="AA258" i="3"/>
  <c r="Z258" i="3"/>
  <c r="X258" i="3"/>
  <c r="W258" i="3"/>
  <c r="V258" i="3"/>
  <c r="T258" i="3"/>
  <c r="R258" i="3"/>
  <c r="P258" i="3"/>
  <c r="M258" i="3"/>
  <c r="L258" i="3"/>
  <c r="J258" i="3"/>
  <c r="H258" i="3"/>
  <c r="F258" i="3"/>
  <c r="E258" i="3"/>
  <c r="D258" i="3"/>
  <c r="C258" i="3"/>
  <c r="B258" i="3"/>
  <c r="AC257" i="3"/>
  <c r="AB257" i="3"/>
  <c r="AA257" i="3"/>
  <c r="Z257" i="3"/>
  <c r="Y257" i="3"/>
  <c r="X257" i="3"/>
  <c r="W257" i="3"/>
  <c r="V257" i="3"/>
  <c r="T257" i="3"/>
  <c r="R257" i="3"/>
  <c r="P257" i="3"/>
  <c r="M257" i="3"/>
  <c r="L257" i="3"/>
  <c r="K257" i="3"/>
  <c r="J257" i="3"/>
  <c r="I257" i="3"/>
  <c r="H257" i="3"/>
  <c r="E257" i="3"/>
  <c r="D257" i="3"/>
  <c r="C257" i="3"/>
  <c r="B257" i="3"/>
  <c r="AC256" i="3"/>
  <c r="AB256" i="3"/>
  <c r="AA256" i="3"/>
  <c r="Z256" i="3"/>
  <c r="X256" i="3"/>
  <c r="V256" i="3"/>
  <c r="T256" i="3"/>
  <c r="S256" i="3"/>
  <c r="R256" i="3"/>
  <c r="P256" i="3"/>
  <c r="L256" i="3"/>
  <c r="J256" i="3"/>
  <c r="H256" i="3"/>
  <c r="G256" i="3"/>
  <c r="F256" i="3"/>
  <c r="E256" i="3"/>
  <c r="D256" i="3"/>
  <c r="C256" i="3"/>
  <c r="B256" i="3"/>
  <c r="AC255" i="3"/>
  <c r="AB255" i="3"/>
  <c r="AA255" i="3"/>
  <c r="Z255" i="3"/>
  <c r="X255" i="3"/>
  <c r="W255" i="3"/>
  <c r="V255" i="3"/>
  <c r="T255" i="3"/>
  <c r="R255" i="3"/>
  <c r="Q255" i="3"/>
  <c r="P255" i="3"/>
  <c r="M255" i="3"/>
  <c r="L255" i="3"/>
  <c r="J255" i="3"/>
  <c r="H255" i="3"/>
  <c r="F255" i="3"/>
  <c r="E255" i="3"/>
  <c r="D255" i="3"/>
  <c r="C255" i="3"/>
  <c r="B255" i="3"/>
  <c r="AC254" i="3"/>
  <c r="AB254" i="3"/>
  <c r="AA254" i="3"/>
  <c r="Z254" i="3"/>
  <c r="Y254" i="3"/>
  <c r="X254" i="3"/>
  <c r="W254" i="3"/>
  <c r="V254" i="3"/>
  <c r="T254" i="3"/>
  <c r="R254" i="3"/>
  <c r="P254" i="3"/>
  <c r="L254" i="3"/>
  <c r="K254" i="3"/>
  <c r="J254" i="3"/>
  <c r="I254" i="3"/>
  <c r="H254" i="3"/>
  <c r="E254" i="3"/>
  <c r="D254" i="3"/>
  <c r="C254" i="3"/>
  <c r="B254" i="3"/>
  <c r="AC253" i="3"/>
  <c r="AB253" i="3"/>
  <c r="AA253" i="3"/>
  <c r="Z253" i="3"/>
  <c r="X253" i="3"/>
  <c r="V253" i="3"/>
  <c r="T253" i="3"/>
  <c r="S253" i="3"/>
  <c r="R253" i="3"/>
  <c r="P253" i="3"/>
  <c r="M253" i="3"/>
  <c r="L253" i="3"/>
  <c r="J253" i="3"/>
  <c r="H253" i="3"/>
  <c r="E253" i="3"/>
  <c r="D253" i="3"/>
  <c r="C253" i="3"/>
  <c r="B253" i="3"/>
  <c r="AC252" i="3"/>
  <c r="AB252" i="3"/>
  <c r="AA252" i="3"/>
  <c r="Z252" i="3"/>
  <c r="Y252" i="3"/>
  <c r="X252" i="3"/>
  <c r="V252" i="3"/>
  <c r="T252" i="3"/>
  <c r="S252" i="3"/>
  <c r="R252" i="3"/>
  <c r="P252" i="3"/>
  <c r="L252" i="3"/>
  <c r="K252" i="3"/>
  <c r="J252" i="3"/>
  <c r="H252" i="3"/>
  <c r="G252" i="3"/>
  <c r="E252" i="3"/>
  <c r="D252" i="3"/>
  <c r="C252" i="3"/>
  <c r="B252" i="3"/>
  <c r="AC251" i="3"/>
  <c r="AB251" i="3"/>
  <c r="AA251" i="3"/>
  <c r="Z251" i="3"/>
  <c r="X251" i="3"/>
  <c r="V251" i="3"/>
  <c r="T251" i="3"/>
  <c r="R251" i="3"/>
  <c r="P251" i="3"/>
  <c r="L251" i="3"/>
  <c r="J251" i="3"/>
  <c r="H251" i="3"/>
  <c r="E251" i="3"/>
  <c r="D251" i="3"/>
  <c r="C251" i="3"/>
  <c r="B251" i="3"/>
  <c r="AC250" i="3"/>
  <c r="AB250" i="3"/>
  <c r="AA250" i="3"/>
  <c r="Z250" i="3"/>
  <c r="Y250" i="3"/>
  <c r="X250" i="3"/>
  <c r="V250" i="3"/>
  <c r="T250" i="3"/>
  <c r="R250" i="3"/>
  <c r="P250" i="3"/>
  <c r="M250" i="3"/>
  <c r="L250" i="3"/>
  <c r="J250" i="3"/>
  <c r="H250" i="3"/>
  <c r="F250" i="3"/>
  <c r="E250" i="3"/>
  <c r="D250" i="3"/>
  <c r="C250" i="3"/>
  <c r="B250" i="3"/>
  <c r="AC249" i="3"/>
  <c r="AB249" i="3"/>
  <c r="AA249" i="3"/>
  <c r="Z249" i="3"/>
  <c r="X249" i="3"/>
  <c r="V249" i="3"/>
  <c r="T249" i="3"/>
  <c r="R249" i="3"/>
  <c r="P249" i="3"/>
  <c r="M249" i="3"/>
  <c r="L249" i="3"/>
  <c r="J249" i="3"/>
  <c r="H249" i="3"/>
  <c r="E249" i="3"/>
  <c r="D249" i="3"/>
  <c r="C249" i="3"/>
  <c r="B249" i="3"/>
  <c r="AC248" i="3"/>
  <c r="AB248" i="3"/>
  <c r="AA248" i="3"/>
  <c r="Z248" i="3"/>
  <c r="X248" i="3"/>
  <c r="V248" i="3"/>
  <c r="T248" i="3"/>
  <c r="R248" i="3"/>
  <c r="P248" i="3"/>
  <c r="L248" i="3"/>
  <c r="J248" i="3"/>
  <c r="I248" i="3"/>
  <c r="H248" i="3"/>
  <c r="G248" i="3"/>
  <c r="E248" i="3"/>
  <c r="D248" i="3"/>
  <c r="C248" i="3"/>
  <c r="B248" i="3"/>
  <c r="AC247" i="3"/>
  <c r="AB247" i="3"/>
  <c r="AA247" i="3"/>
  <c r="Z247" i="3"/>
  <c r="X247" i="3"/>
  <c r="W247" i="3"/>
  <c r="V247" i="3"/>
  <c r="T247" i="3"/>
  <c r="S247" i="3"/>
  <c r="R247" i="3"/>
  <c r="P247" i="3"/>
  <c r="M247" i="3"/>
  <c r="L247" i="3"/>
  <c r="J247" i="3"/>
  <c r="H247" i="3"/>
  <c r="E247" i="3"/>
  <c r="D247" i="3"/>
  <c r="C247" i="3"/>
  <c r="B247" i="3"/>
  <c r="AC246" i="3"/>
  <c r="AB246" i="3"/>
  <c r="AA246" i="3"/>
  <c r="Z246" i="3"/>
  <c r="X246" i="3"/>
  <c r="V246" i="3"/>
  <c r="T246" i="3"/>
  <c r="S246" i="3"/>
  <c r="R246" i="3"/>
  <c r="Q246" i="3"/>
  <c r="P246" i="3"/>
  <c r="L246" i="3"/>
  <c r="K246" i="3"/>
  <c r="J246" i="3"/>
  <c r="H246" i="3"/>
  <c r="E246" i="3"/>
  <c r="D246" i="3"/>
  <c r="C246" i="3"/>
  <c r="B246" i="3"/>
  <c r="AC245" i="3"/>
  <c r="AB245" i="3"/>
  <c r="AA245" i="3"/>
  <c r="Z245" i="3"/>
  <c r="Y245" i="3"/>
  <c r="X245" i="3"/>
  <c r="V245" i="3"/>
  <c r="T245" i="3"/>
  <c r="R245" i="3"/>
  <c r="P245" i="3"/>
  <c r="M245" i="3"/>
  <c r="L245" i="3"/>
  <c r="K245" i="3"/>
  <c r="J245" i="3"/>
  <c r="H245" i="3"/>
  <c r="E245" i="3"/>
  <c r="D245" i="3"/>
  <c r="C245" i="3"/>
  <c r="B245" i="3"/>
  <c r="AC244" i="3"/>
  <c r="AB244" i="3"/>
  <c r="AA244" i="3"/>
  <c r="Z244" i="3"/>
  <c r="X244" i="3"/>
  <c r="W244" i="3"/>
  <c r="V244" i="3"/>
  <c r="T244" i="3"/>
  <c r="S244" i="3"/>
  <c r="R244" i="3"/>
  <c r="Q244" i="3"/>
  <c r="P244" i="3"/>
  <c r="L244" i="3"/>
  <c r="J244" i="3"/>
  <c r="H244" i="3"/>
  <c r="G244" i="3"/>
  <c r="E244" i="3"/>
  <c r="D244" i="3"/>
  <c r="C244" i="3"/>
  <c r="B244" i="3"/>
  <c r="AC243" i="3"/>
  <c r="AB243" i="3"/>
  <c r="AA243" i="3"/>
  <c r="Z243" i="3"/>
  <c r="X243" i="3"/>
  <c r="V243" i="3"/>
  <c r="T243" i="3"/>
  <c r="R243" i="3"/>
  <c r="P243" i="3"/>
  <c r="M243" i="3"/>
  <c r="L243" i="3"/>
  <c r="J243" i="3"/>
  <c r="H243" i="3"/>
  <c r="G243" i="3"/>
  <c r="E243" i="3"/>
  <c r="D243" i="3"/>
  <c r="C243" i="3"/>
  <c r="B243" i="3"/>
  <c r="AC242" i="3"/>
  <c r="AB242" i="3"/>
  <c r="AA242" i="3"/>
  <c r="Z242" i="3"/>
  <c r="Y242" i="3"/>
  <c r="X242" i="3"/>
  <c r="V242" i="3"/>
  <c r="T242" i="3"/>
  <c r="R242" i="3"/>
  <c r="P242" i="3"/>
  <c r="L242" i="3"/>
  <c r="J242" i="3"/>
  <c r="H242" i="3"/>
  <c r="G242" i="3"/>
  <c r="F242" i="3"/>
  <c r="E242" i="3"/>
  <c r="D242" i="3"/>
  <c r="C242" i="3"/>
  <c r="B242" i="3"/>
  <c r="AC241" i="3"/>
  <c r="AB241" i="3"/>
  <c r="AA241" i="3"/>
  <c r="Z241" i="3"/>
  <c r="Y241" i="3"/>
  <c r="X241" i="3"/>
  <c r="V241" i="3"/>
  <c r="T241" i="3"/>
  <c r="R241" i="3"/>
  <c r="P241" i="3"/>
  <c r="M241" i="3"/>
  <c r="L241" i="3"/>
  <c r="K241" i="3"/>
  <c r="J241" i="3"/>
  <c r="H241" i="3"/>
  <c r="E241" i="3"/>
  <c r="D241" i="3"/>
  <c r="C241" i="3"/>
  <c r="B241" i="3"/>
  <c r="AC240" i="3"/>
  <c r="AB240" i="3"/>
  <c r="AA240" i="3"/>
  <c r="Z240" i="3"/>
  <c r="X240" i="3"/>
  <c r="V240" i="3"/>
  <c r="T240" i="3"/>
  <c r="S240" i="3"/>
  <c r="R240" i="3"/>
  <c r="P240" i="3"/>
  <c r="L240" i="3"/>
  <c r="J240" i="3"/>
  <c r="I240" i="3"/>
  <c r="H240" i="3"/>
  <c r="F240" i="3"/>
  <c r="E240" i="3"/>
  <c r="D240" i="3"/>
  <c r="C240" i="3"/>
  <c r="B240" i="3"/>
  <c r="AC239" i="3"/>
  <c r="AB239" i="3"/>
  <c r="AA239" i="3"/>
  <c r="Z239" i="3"/>
  <c r="X239" i="3"/>
  <c r="W239" i="3"/>
  <c r="V239" i="3"/>
  <c r="T239" i="3"/>
  <c r="S239" i="3"/>
  <c r="R239" i="3"/>
  <c r="P239" i="3"/>
  <c r="M239" i="3"/>
  <c r="L239" i="3"/>
  <c r="K239" i="3"/>
  <c r="J239" i="3"/>
  <c r="H239" i="3"/>
  <c r="E239" i="3"/>
  <c r="D239" i="3"/>
  <c r="C239" i="3"/>
  <c r="B239" i="3"/>
  <c r="AC238" i="3"/>
  <c r="AB238" i="3"/>
  <c r="AA238" i="3"/>
  <c r="Z238" i="3"/>
  <c r="Y238" i="3"/>
  <c r="X238" i="3"/>
  <c r="W238" i="3"/>
  <c r="V238" i="3"/>
  <c r="T238" i="3"/>
  <c r="R238" i="3"/>
  <c r="P238" i="3"/>
  <c r="M238" i="3"/>
  <c r="L238" i="3"/>
  <c r="K238" i="3"/>
  <c r="J238" i="3"/>
  <c r="H238" i="3"/>
  <c r="G238" i="3"/>
  <c r="E238" i="3"/>
  <c r="D238" i="3"/>
  <c r="C238" i="3"/>
  <c r="B238" i="3"/>
  <c r="AC237" i="3"/>
  <c r="AB237" i="3"/>
  <c r="AA237" i="3"/>
  <c r="Z237" i="3"/>
  <c r="X237" i="3"/>
  <c r="V237" i="3"/>
  <c r="T237" i="3"/>
  <c r="R237" i="3"/>
  <c r="P237" i="3"/>
  <c r="M237" i="3"/>
  <c r="L237" i="3"/>
  <c r="K237" i="3"/>
  <c r="J237" i="3"/>
  <c r="H237" i="3"/>
  <c r="E237" i="3"/>
  <c r="D237" i="3"/>
  <c r="C237" i="3"/>
  <c r="B237" i="3"/>
  <c r="AC236" i="3"/>
  <c r="AB236" i="3"/>
  <c r="AA236" i="3"/>
  <c r="Z236" i="3"/>
  <c r="Y236" i="3"/>
  <c r="X236" i="3"/>
  <c r="V236" i="3"/>
  <c r="T236" i="3"/>
  <c r="R236" i="3"/>
  <c r="Q236" i="3"/>
  <c r="P236" i="3"/>
  <c r="L236" i="3"/>
  <c r="J236" i="3"/>
  <c r="I236" i="3"/>
  <c r="H236" i="3"/>
  <c r="E236" i="3"/>
  <c r="D236" i="3"/>
  <c r="C236" i="3"/>
  <c r="B236" i="3"/>
  <c r="AC235" i="3"/>
  <c r="AB235" i="3"/>
  <c r="AA235" i="3"/>
  <c r="Z235" i="3"/>
  <c r="X235" i="3"/>
  <c r="V235" i="3"/>
  <c r="T235" i="3"/>
  <c r="S235" i="3"/>
  <c r="R235" i="3"/>
  <c r="P235" i="3"/>
  <c r="L235" i="3"/>
  <c r="J235" i="3"/>
  <c r="I235" i="3"/>
  <c r="H235" i="3"/>
  <c r="F235" i="3"/>
  <c r="E235" i="3"/>
  <c r="D235" i="3"/>
  <c r="C235" i="3"/>
  <c r="B235" i="3"/>
  <c r="AC234" i="3"/>
  <c r="AB234" i="3"/>
  <c r="AA234" i="3"/>
  <c r="Z234" i="3"/>
  <c r="Y234" i="3"/>
  <c r="X234" i="3"/>
  <c r="W234" i="3"/>
  <c r="V234" i="3"/>
  <c r="T234" i="3"/>
  <c r="S234" i="3"/>
  <c r="R234" i="3"/>
  <c r="P234" i="3"/>
  <c r="M234" i="3"/>
  <c r="L234" i="3"/>
  <c r="J234" i="3"/>
  <c r="I234" i="3"/>
  <c r="H234" i="3"/>
  <c r="G234" i="3"/>
  <c r="F234" i="3"/>
  <c r="E234" i="3"/>
  <c r="D234" i="3"/>
  <c r="C234" i="3"/>
  <c r="B234" i="3"/>
  <c r="AC233" i="3"/>
  <c r="AB233" i="3"/>
  <c r="AA233" i="3"/>
  <c r="Z233" i="3"/>
  <c r="X233" i="3"/>
  <c r="V233" i="3"/>
  <c r="T233" i="3"/>
  <c r="R233" i="3"/>
  <c r="P233" i="3"/>
  <c r="L233" i="3"/>
  <c r="K233" i="3"/>
  <c r="J233" i="3"/>
  <c r="I233" i="3"/>
  <c r="H233" i="3"/>
  <c r="E233" i="3"/>
  <c r="D233" i="3"/>
  <c r="C233" i="3"/>
  <c r="B233" i="3"/>
  <c r="AC232" i="3"/>
  <c r="AB232" i="3"/>
  <c r="AA232" i="3"/>
  <c r="Z232" i="3"/>
  <c r="X232" i="3"/>
  <c r="W232" i="3"/>
  <c r="V232" i="3"/>
  <c r="T232" i="3"/>
  <c r="S232" i="3"/>
  <c r="R232" i="3"/>
  <c r="P232" i="3"/>
  <c r="L232" i="3"/>
  <c r="J232" i="3"/>
  <c r="I232" i="3"/>
  <c r="H232" i="3"/>
  <c r="E232" i="3"/>
  <c r="D232" i="3"/>
  <c r="C232" i="3"/>
  <c r="B232" i="3"/>
  <c r="AC231" i="3"/>
  <c r="AB231" i="3"/>
  <c r="AA231" i="3"/>
  <c r="Z231" i="3"/>
  <c r="Y231" i="3"/>
  <c r="X231" i="3"/>
  <c r="W231" i="3"/>
  <c r="V231" i="3"/>
  <c r="T231" i="3"/>
  <c r="R231" i="3"/>
  <c r="P231" i="3"/>
  <c r="M231" i="3"/>
  <c r="L231" i="3"/>
  <c r="K231" i="3"/>
  <c r="J231" i="3"/>
  <c r="H231" i="3"/>
  <c r="E231" i="3"/>
  <c r="D231" i="3"/>
  <c r="C231" i="3"/>
  <c r="B231" i="3"/>
  <c r="AC230" i="3"/>
  <c r="AB230" i="3"/>
  <c r="AA230" i="3"/>
  <c r="Z230" i="3"/>
  <c r="X230" i="3"/>
  <c r="V230" i="3"/>
  <c r="T230" i="3"/>
  <c r="R230" i="3"/>
  <c r="Q230" i="3"/>
  <c r="P230" i="3"/>
  <c r="L230" i="3"/>
  <c r="J230" i="3"/>
  <c r="H230" i="3"/>
  <c r="E230" i="3"/>
  <c r="D230" i="3"/>
  <c r="C230" i="3"/>
  <c r="B230" i="3"/>
  <c r="AC229" i="3"/>
  <c r="AB229" i="3"/>
  <c r="AA229" i="3"/>
  <c r="Z229" i="3"/>
  <c r="Y229" i="3"/>
  <c r="X229" i="3"/>
  <c r="V229" i="3"/>
  <c r="T229" i="3"/>
  <c r="R229" i="3"/>
  <c r="P229" i="3"/>
  <c r="M229" i="3"/>
  <c r="L229" i="3"/>
  <c r="K229" i="3"/>
  <c r="J229" i="3"/>
  <c r="H229" i="3"/>
  <c r="E229" i="3"/>
  <c r="D229" i="3"/>
  <c r="C229" i="3"/>
  <c r="B229" i="3"/>
  <c r="AC228" i="3"/>
  <c r="AB228" i="3"/>
  <c r="AA228" i="3"/>
  <c r="Z228" i="3"/>
  <c r="X228" i="3"/>
  <c r="V228" i="3"/>
  <c r="T228" i="3"/>
  <c r="S228" i="3"/>
  <c r="R228" i="3"/>
  <c r="Q228" i="3"/>
  <c r="P228" i="3"/>
  <c r="L228" i="3"/>
  <c r="J228" i="3"/>
  <c r="I228" i="3"/>
  <c r="H228" i="3"/>
  <c r="E228" i="3"/>
  <c r="D228" i="3"/>
  <c r="C228" i="3"/>
  <c r="B228" i="3"/>
  <c r="AC227" i="3"/>
  <c r="AB227" i="3"/>
  <c r="AA227" i="3"/>
  <c r="Z227" i="3"/>
  <c r="Y227" i="3"/>
  <c r="X227" i="3"/>
  <c r="V227" i="3"/>
  <c r="T227" i="3"/>
  <c r="R227" i="3"/>
  <c r="P227" i="3"/>
  <c r="L227" i="3"/>
  <c r="J227" i="3"/>
  <c r="H227" i="3"/>
  <c r="E227" i="3"/>
  <c r="D227" i="3"/>
  <c r="C227" i="3"/>
  <c r="B227" i="3"/>
  <c r="AC226" i="3"/>
  <c r="AB226" i="3"/>
  <c r="AA226" i="3"/>
  <c r="Z226" i="3"/>
  <c r="Y226" i="3"/>
  <c r="X226" i="3"/>
  <c r="W226" i="3"/>
  <c r="V226" i="3"/>
  <c r="T226" i="3"/>
  <c r="R226" i="3"/>
  <c r="P226" i="3"/>
  <c r="N226" i="3"/>
  <c r="M226" i="3"/>
  <c r="L226" i="3"/>
  <c r="K226" i="3"/>
  <c r="J226" i="3"/>
  <c r="H226" i="3"/>
  <c r="E226" i="3"/>
  <c r="D226" i="3"/>
  <c r="C226" i="3"/>
  <c r="B226" i="3"/>
  <c r="AC225" i="3"/>
  <c r="AB225" i="3"/>
  <c r="AA225" i="3"/>
  <c r="Z225" i="3"/>
  <c r="Y225" i="3"/>
  <c r="X225" i="3"/>
  <c r="V225" i="3"/>
  <c r="T225" i="3"/>
  <c r="S225" i="3"/>
  <c r="R225" i="3"/>
  <c r="P225" i="3"/>
  <c r="L225" i="3"/>
  <c r="J225" i="3"/>
  <c r="I225" i="3"/>
  <c r="H225" i="3"/>
  <c r="E225" i="3"/>
  <c r="D225" i="3"/>
  <c r="C225" i="3"/>
  <c r="B225" i="3"/>
  <c r="AC224" i="3"/>
  <c r="AB224" i="3"/>
  <c r="AA224" i="3"/>
  <c r="Z224" i="3"/>
  <c r="X224" i="3"/>
  <c r="V224" i="3"/>
  <c r="T224" i="3"/>
  <c r="R224" i="3"/>
  <c r="P224" i="3"/>
  <c r="O224" i="3"/>
  <c r="L224" i="3"/>
  <c r="J224" i="3"/>
  <c r="I224" i="3"/>
  <c r="H224" i="3"/>
  <c r="E224" i="3"/>
  <c r="D224" i="3"/>
  <c r="C224" i="3"/>
  <c r="B224" i="3"/>
  <c r="AC223" i="3"/>
  <c r="AB223" i="3"/>
  <c r="AA223" i="3"/>
  <c r="Z223" i="3"/>
  <c r="Y223" i="3"/>
  <c r="X223" i="3"/>
  <c r="V223" i="3"/>
  <c r="T223" i="3"/>
  <c r="R223" i="3"/>
  <c r="P223" i="3"/>
  <c r="L223" i="3"/>
  <c r="J223" i="3"/>
  <c r="H223" i="3"/>
  <c r="E223" i="3"/>
  <c r="D223" i="3"/>
  <c r="C223" i="3"/>
  <c r="B223" i="3"/>
  <c r="AC222" i="3"/>
  <c r="AB222" i="3"/>
  <c r="AA222" i="3"/>
  <c r="Z222" i="3"/>
  <c r="X222" i="3"/>
  <c r="V222" i="3"/>
  <c r="T222" i="3"/>
  <c r="R222" i="3"/>
  <c r="P222" i="3"/>
  <c r="M222" i="3"/>
  <c r="L222" i="3"/>
  <c r="K222" i="3"/>
  <c r="J222" i="3"/>
  <c r="H222" i="3"/>
  <c r="E222" i="3"/>
  <c r="D222" i="3"/>
  <c r="C222" i="3"/>
  <c r="B222" i="3"/>
  <c r="AC221" i="3"/>
  <c r="AB221" i="3"/>
  <c r="AA221" i="3"/>
  <c r="Z221" i="3"/>
  <c r="Y221" i="3"/>
  <c r="X221" i="3"/>
  <c r="V221" i="3"/>
  <c r="T221" i="3"/>
  <c r="R221" i="3"/>
  <c r="P221" i="3"/>
  <c r="L221" i="3"/>
  <c r="K221" i="3"/>
  <c r="J221" i="3"/>
  <c r="I221" i="3"/>
  <c r="H221" i="3"/>
  <c r="E221" i="3"/>
  <c r="D221" i="3"/>
  <c r="C221" i="3"/>
  <c r="B221" i="3"/>
  <c r="AC220" i="3"/>
  <c r="AB220" i="3"/>
  <c r="AA220" i="3"/>
  <c r="Z220" i="3"/>
  <c r="Y220" i="3"/>
  <c r="X220" i="3"/>
  <c r="W220" i="3"/>
  <c r="V220" i="3"/>
  <c r="T220" i="3"/>
  <c r="S220" i="3"/>
  <c r="R220" i="3"/>
  <c r="P220" i="3"/>
  <c r="L220" i="3"/>
  <c r="J220" i="3"/>
  <c r="I220" i="3"/>
  <c r="H220" i="3"/>
  <c r="F220" i="3"/>
  <c r="E220" i="3"/>
  <c r="D220" i="3"/>
  <c r="C220" i="3"/>
  <c r="B220" i="3"/>
  <c r="AC219" i="3"/>
  <c r="AB219" i="3"/>
  <c r="AA219" i="3"/>
  <c r="Z219" i="3"/>
  <c r="X219" i="3"/>
  <c r="V219" i="3"/>
  <c r="T219" i="3"/>
  <c r="R219" i="3"/>
  <c r="P219" i="3"/>
  <c r="L219" i="3"/>
  <c r="J219" i="3"/>
  <c r="H219" i="3"/>
  <c r="E219" i="3"/>
  <c r="D219" i="3"/>
  <c r="C219" i="3"/>
  <c r="B219" i="3"/>
  <c r="AC218" i="3"/>
  <c r="AB218" i="3"/>
  <c r="AA218" i="3"/>
  <c r="Z218" i="3"/>
  <c r="X218" i="3"/>
  <c r="W218" i="3"/>
  <c r="V218" i="3"/>
  <c r="T218" i="3"/>
  <c r="R218" i="3"/>
  <c r="P218" i="3"/>
  <c r="M218" i="3"/>
  <c r="L218" i="3"/>
  <c r="K218" i="3"/>
  <c r="J218" i="3"/>
  <c r="H218" i="3"/>
  <c r="G218" i="3"/>
  <c r="E218" i="3"/>
  <c r="D218" i="3"/>
  <c r="C218" i="3"/>
  <c r="B218" i="3"/>
  <c r="AC217" i="3"/>
  <c r="AB217" i="3"/>
  <c r="AA217" i="3"/>
  <c r="Z217" i="3"/>
  <c r="Y217" i="3"/>
  <c r="X217" i="3"/>
  <c r="V217" i="3"/>
  <c r="T217" i="3"/>
  <c r="S217" i="3"/>
  <c r="R217" i="3"/>
  <c r="P217" i="3"/>
  <c r="M217" i="3"/>
  <c r="L217" i="3"/>
  <c r="K217" i="3"/>
  <c r="J217" i="3"/>
  <c r="H217" i="3"/>
  <c r="E217" i="3"/>
  <c r="D217" i="3"/>
  <c r="C217" i="3"/>
  <c r="B217" i="3"/>
  <c r="AC216" i="3"/>
  <c r="AB216" i="3"/>
  <c r="AA216" i="3"/>
  <c r="Z216" i="3"/>
  <c r="X216" i="3"/>
  <c r="V216" i="3"/>
  <c r="T216" i="3"/>
  <c r="R216" i="3"/>
  <c r="P216" i="3"/>
  <c r="L216" i="3"/>
  <c r="J216" i="3"/>
  <c r="I216" i="3"/>
  <c r="H216" i="3"/>
  <c r="F216" i="3"/>
  <c r="E216" i="3"/>
  <c r="D216" i="3"/>
  <c r="C216" i="3"/>
  <c r="B216" i="3"/>
  <c r="AC215" i="3"/>
  <c r="AB215" i="3"/>
  <c r="AA215" i="3"/>
  <c r="Z215" i="3"/>
  <c r="X215" i="3"/>
  <c r="W215" i="3"/>
  <c r="V215" i="3"/>
  <c r="T215" i="3"/>
  <c r="R215" i="3"/>
  <c r="P215" i="3"/>
  <c r="L215" i="3"/>
  <c r="J215" i="3"/>
  <c r="H215" i="3"/>
  <c r="E215" i="3"/>
  <c r="D215" i="3"/>
  <c r="C215" i="3"/>
  <c r="B215" i="3"/>
  <c r="AC214" i="3"/>
  <c r="AB214" i="3"/>
  <c r="AA214" i="3"/>
  <c r="Z214" i="3"/>
  <c r="X214" i="3"/>
  <c r="V214" i="3"/>
  <c r="T214" i="3"/>
  <c r="R214" i="3"/>
  <c r="P214" i="3"/>
  <c r="L214" i="3"/>
  <c r="K214" i="3"/>
  <c r="J214" i="3"/>
  <c r="H214" i="3"/>
  <c r="E214" i="3"/>
  <c r="D214" i="3"/>
  <c r="C214" i="3"/>
  <c r="B214" i="3"/>
  <c r="AC213" i="3"/>
  <c r="AB213" i="3"/>
  <c r="AA213" i="3"/>
  <c r="Z213" i="3"/>
  <c r="Y213" i="3"/>
  <c r="X213" i="3"/>
  <c r="V213" i="3"/>
  <c r="T213" i="3"/>
  <c r="S213" i="3"/>
  <c r="R213" i="3"/>
  <c r="P213" i="3"/>
  <c r="N213" i="3"/>
  <c r="M213" i="3"/>
  <c r="L213" i="3"/>
  <c r="J213" i="3"/>
  <c r="H213" i="3"/>
  <c r="E213" i="3"/>
  <c r="D213" i="3"/>
  <c r="C213" i="3"/>
  <c r="B213" i="3"/>
  <c r="AC212" i="3"/>
  <c r="AB212" i="3"/>
  <c r="AA212" i="3"/>
  <c r="Z212" i="3"/>
  <c r="X212" i="3"/>
  <c r="V212" i="3"/>
  <c r="T212" i="3"/>
  <c r="R212" i="3"/>
  <c r="P212" i="3"/>
  <c r="L212" i="3"/>
  <c r="J212" i="3"/>
  <c r="H212" i="3"/>
  <c r="F212" i="3"/>
  <c r="E212" i="3"/>
  <c r="D212" i="3"/>
  <c r="C212" i="3"/>
  <c r="B212" i="3"/>
  <c r="AC211" i="3"/>
  <c r="AB211" i="3"/>
  <c r="AA211" i="3"/>
  <c r="Z211" i="3"/>
  <c r="X211" i="3"/>
  <c r="V211" i="3"/>
  <c r="T211" i="3"/>
  <c r="R211" i="3"/>
  <c r="P211" i="3"/>
  <c r="M211" i="3"/>
  <c r="L211" i="3"/>
  <c r="J211" i="3"/>
  <c r="H211" i="3"/>
  <c r="E211" i="3"/>
  <c r="D211" i="3"/>
  <c r="C211" i="3"/>
  <c r="B211" i="3"/>
  <c r="AC210" i="3"/>
  <c r="AB210" i="3"/>
  <c r="AA210" i="3"/>
  <c r="Z210" i="3"/>
  <c r="X210" i="3"/>
  <c r="W210" i="3"/>
  <c r="V210" i="3"/>
  <c r="T210" i="3"/>
  <c r="R210" i="3"/>
  <c r="P210" i="3"/>
  <c r="O210" i="3"/>
  <c r="N210" i="3"/>
  <c r="M210" i="3"/>
  <c r="L210" i="3"/>
  <c r="J210" i="3"/>
  <c r="H210" i="3"/>
  <c r="E210" i="3"/>
  <c r="D210" i="3"/>
  <c r="C210" i="3"/>
  <c r="B210" i="3"/>
  <c r="AC209" i="3"/>
  <c r="AB209" i="3"/>
  <c r="AA209" i="3"/>
  <c r="Z209" i="3"/>
  <c r="Y209" i="3"/>
  <c r="X209" i="3"/>
  <c r="V209" i="3"/>
  <c r="T209" i="3"/>
  <c r="R209" i="3"/>
  <c r="P209" i="3"/>
  <c r="L209" i="3"/>
  <c r="J209" i="3"/>
  <c r="H209" i="3"/>
  <c r="E209" i="3"/>
  <c r="D209" i="3"/>
  <c r="C209" i="3"/>
  <c r="B209" i="3"/>
  <c r="AC208" i="3"/>
  <c r="AB208" i="3"/>
  <c r="AA208" i="3"/>
  <c r="Z208" i="3"/>
  <c r="X208" i="3"/>
  <c r="V208" i="3"/>
  <c r="T208" i="3"/>
  <c r="R208" i="3"/>
  <c r="P208" i="3"/>
  <c r="L208" i="3"/>
  <c r="J208" i="3"/>
  <c r="I208" i="3"/>
  <c r="H208" i="3"/>
  <c r="E208" i="3"/>
  <c r="D208" i="3"/>
  <c r="C208" i="3"/>
  <c r="B208" i="3"/>
  <c r="AC207" i="3"/>
  <c r="AB207" i="3"/>
  <c r="AA207" i="3"/>
  <c r="Z207" i="3"/>
  <c r="Y207" i="3"/>
  <c r="X207" i="3"/>
  <c r="V207" i="3"/>
  <c r="T207" i="3"/>
  <c r="R207" i="3"/>
  <c r="P207" i="3"/>
  <c r="L207" i="3"/>
  <c r="J207" i="3"/>
  <c r="H207" i="3"/>
  <c r="E207" i="3"/>
  <c r="D207" i="3"/>
  <c r="C207" i="3"/>
  <c r="B207" i="3"/>
  <c r="AC206" i="3"/>
  <c r="AB206" i="3"/>
  <c r="AA206" i="3"/>
  <c r="Z206" i="3"/>
  <c r="X206" i="3"/>
  <c r="V206" i="3"/>
  <c r="T206" i="3"/>
  <c r="R206" i="3"/>
  <c r="P206" i="3"/>
  <c r="M206" i="3"/>
  <c r="L206" i="3"/>
  <c r="K206" i="3"/>
  <c r="J206" i="3"/>
  <c r="H206" i="3"/>
  <c r="F206" i="3"/>
  <c r="E206" i="3"/>
  <c r="D206" i="3"/>
  <c r="C206" i="3"/>
  <c r="B206" i="3"/>
  <c r="AC205" i="3"/>
  <c r="AB205" i="3"/>
  <c r="AA205" i="3"/>
  <c r="Z205" i="3"/>
  <c r="X205" i="3"/>
  <c r="V205" i="3"/>
  <c r="T205" i="3"/>
  <c r="S205" i="3"/>
  <c r="R205" i="3"/>
  <c r="P205" i="3"/>
  <c r="L205" i="3"/>
  <c r="K205" i="3"/>
  <c r="J205" i="3"/>
  <c r="I205" i="3"/>
  <c r="H205" i="3"/>
  <c r="E205" i="3"/>
  <c r="D205" i="3"/>
  <c r="C205" i="3"/>
  <c r="B205" i="3"/>
  <c r="AC204" i="3"/>
  <c r="AB204" i="3"/>
  <c r="AA204" i="3"/>
  <c r="Z204" i="3"/>
  <c r="X204" i="3"/>
  <c r="W204" i="3"/>
  <c r="V204" i="3"/>
  <c r="T204" i="3"/>
  <c r="S204" i="3"/>
  <c r="R204" i="3"/>
  <c r="P204" i="3"/>
  <c r="M204" i="3"/>
  <c r="L204" i="3"/>
  <c r="J204" i="3"/>
  <c r="H204" i="3"/>
  <c r="F204" i="3"/>
  <c r="E204" i="3"/>
  <c r="D204" i="3"/>
  <c r="C204" i="3"/>
  <c r="B204" i="3"/>
  <c r="AC203" i="3"/>
  <c r="AB203" i="3"/>
  <c r="AA203" i="3"/>
  <c r="Z203" i="3"/>
  <c r="X203" i="3"/>
  <c r="W203" i="3"/>
  <c r="V203" i="3"/>
  <c r="T203" i="3"/>
  <c r="S203" i="3"/>
  <c r="R203" i="3"/>
  <c r="P203" i="3"/>
  <c r="L203" i="3"/>
  <c r="K203" i="3"/>
  <c r="J203" i="3"/>
  <c r="H203" i="3"/>
  <c r="E203" i="3"/>
  <c r="D203" i="3"/>
  <c r="C203" i="3"/>
  <c r="B203" i="3"/>
  <c r="AC202" i="3"/>
  <c r="AB202" i="3"/>
  <c r="AA202" i="3"/>
  <c r="Z202" i="3"/>
  <c r="Y202" i="3"/>
  <c r="X202" i="3"/>
  <c r="V202" i="3"/>
  <c r="T202" i="3"/>
  <c r="R202" i="3"/>
  <c r="P202" i="3"/>
  <c r="L202" i="3"/>
  <c r="K202" i="3"/>
  <c r="J202" i="3"/>
  <c r="H202" i="3"/>
  <c r="E202" i="3"/>
  <c r="D202" i="3"/>
  <c r="C202" i="3"/>
  <c r="B202" i="3"/>
  <c r="AC201" i="3"/>
  <c r="AB201" i="3"/>
  <c r="AA201" i="3"/>
  <c r="Z201" i="3"/>
  <c r="X201" i="3"/>
  <c r="V201" i="3"/>
  <c r="T201" i="3"/>
  <c r="S201" i="3"/>
  <c r="R201" i="3"/>
  <c r="P201" i="3"/>
  <c r="M201" i="3"/>
  <c r="L201" i="3"/>
  <c r="J201" i="3"/>
  <c r="I201" i="3"/>
  <c r="H201" i="3"/>
  <c r="G201" i="3"/>
  <c r="E201" i="3"/>
  <c r="D201" i="3"/>
  <c r="C201" i="3"/>
  <c r="B201" i="3"/>
  <c r="AC200" i="3"/>
  <c r="AB200" i="3"/>
  <c r="AA200" i="3"/>
  <c r="Z200" i="3"/>
  <c r="X200" i="3"/>
  <c r="V200" i="3"/>
  <c r="T200" i="3"/>
  <c r="S200" i="3"/>
  <c r="R200" i="3"/>
  <c r="Q200" i="3"/>
  <c r="P200" i="3"/>
  <c r="L200" i="3"/>
  <c r="J200" i="3"/>
  <c r="I200" i="3"/>
  <c r="H200" i="3"/>
  <c r="E200" i="3"/>
  <c r="D200" i="3"/>
  <c r="C200" i="3"/>
  <c r="B200" i="3"/>
  <c r="AC199" i="3"/>
  <c r="AB199" i="3"/>
  <c r="AA199" i="3"/>
  <c r="Z199" i="3"/>
  <c r="X199" i="3"/>
  <c r="V199" i="3"/>
  <c r="T199" i="3"/>
  <c r="R199" i="3"/>
  <c r="P199" i="3"/>
  <c r="L199" i="3"/>
  <c r="J199" i="3"/>
  <c r="H199" i="3"/>
  <c r="E199" i="3"/>
  <c r="D199" i="3"/>
  <c r="C199" i="3"/>
  <c r="B199" i="3"/>
  <c r="AC198" i="3"/>
  <c r="AB198" i="3"/>
  <c r="AA198" i="3"/>
  <c r="Z198" i="3"/>
  <c r="Y198" i="3"/>
  <c r="X198" i="3"/>
  <c r="W198" i="3"/>
  <c r="V198" i="3"/>
  <c r="T198" i="3"/>
  <c r="R198" i="3"/>
  <c r="Q198" i="3"/>
  <c r="P198" i="3"/>
  <c r="M198" i="3"/>
  <c r="L198" i="3"/>
  <c r="K198" i="3"/>
  <c r="J198" i="3"/>
  <c r="H198" i="3"/>
  <c r="F198" i="3"/>
  <c r="E198" i="3"/>
  <c r="D198" i="3"/>
  <c r="C198" i="3"/>
  <c r="B198" i="3"/>
  <c r="AC197" i="3"/>
  <c r="AB197" i="3"/>
  <c r="AA197" i="3"/>
  <c r="Z197" i="3"/>
  <c r="X197" i="3"/>
  <c r="V197" i="3"/>
  <c r="T197" i="3"/>
  <c r="R197" i="3"/>
  <c r="P197" i="3"/>
  <c r="L197" i="3"/>
  <c r="K197" i="3"/>
  <c r="J197" i="3"/>
  <c r="H197" i="3"/>
  <c r="E197" i="3"/>
  <c r="D197" i="3"/>
  <c r="C197" i="3"/>
  <c r="B197" i="3"/>
  <c r="AC196" i="3"/>
  <c r="AB196" i="3"/>
  <c r="AA196" i="3"/>
  <c r="Z196" i="3"/>
  <c r="X196" i="3"/>
  <c r="W196" i="3"/>
  <c r="V196" i="3"/>
  <c r="T196" i="3"/>
  <c r="S196" i="3"/>
  <c r="R196" i="3"/>
  <c r="P196" i="3"/>
  <c r="L196" i="3"/>
  <c r="J196" i="3"/>
  <c r="I196" i="3"/>
  <c r="H196" i="3"/>
  <c r="E196" i="3"/>
  <c r="D196" i="3"/>
  <c r="C196" i="3"/>
  <c r="B196" i="3"/>
  <c r="AC195" i="3"/>
  <c r="AB195" i="3"/>
  <c r="AA195" i="3"/>
  <c r="Z195" i="3"/>
  <c r="Y195" i="3"/>
  <c r="X195" i="3"/>
  <c r="V195" i="3"/>
  <c r="T195" i="3"/>
  <c r="S195" i="3"/>
  <c r="R195" i="3"/>
  <c r="P195" i="3"/>
  <c r="L195" i="3"/>
  <c r="K195" i="3"/>
  <c r="J195" i="3"/>
  <c r="H195" i="3"/>
  <c r="G195" i="3"/>
  <c r="E195" i="3"/>
  <c r="D195" i="3"/>
  <c r="C195" i="3"/>
  <c r="B195" i="3"/>
  <c r="AC194" i="3"/>
  <c r="AB194" i="3"/>
  <c r="AA194" i="3"/>
  <c r="Z194" i="3"/>
  <c r="X194" i="3"/>
  <c r="V194" i="3"/>
  <c r="T194" i="3"/>
  <c r="S194" i="3"/>
  <c r="R194" i="3"/>
  <c r="P194" i="3"/>
  <c r="M194" i="3"/>
  <c r="L194" i="3"/>
  <c r="J194" i="3"/>
  <c r="H194" i="3"/>
  <c r="E194" i="3"/>
  <c r="D194" i="3"/>
  <c r="C194" i="3"/>
  <c r="B194" i="3"/>
  <c r="AC193" i="3"/>
  <c r="AB193" i="3"/>
  <c r="AA193" i="3"/>
  <c r="Z193" i="3"/>
  <c r="X193" i="3"/>
  <c r="V193" i="3"/>
  <c r="T193" i="3"/>
  <c r="R193" i="3"/>
  <c r="P193" i="3"/>
  <c r="L193" i="3"/>
  <c r="K193" i="3"/>
  <c r="J193" i="3"/>
  <c r="H193" i="3"/>
  <c r="E193" i="3"/>
  <c r="D193" i="3"/>
  <c r="C193" i="3"/>
  <c r="B193" i="3"/>
  <c r="AC192" i="3"/>
  <c r="AB192" i="3"/>
  <c r="AA192" i="3"/>
  <c r="Z192" i="3"/>
  <c r="Y192" i="3"/>
  <c r="X192" i="3"/>
  <c r="V192" i="3"/>
  <c r="T192" i="3"/>
  <c r="S192" i="3"/>
  <c r="R192" i="3"/>
  <c r="P192" i="3"/>
  <c r="L192" i="3"/>
  <c r="J192" i="3"/>
  <c r="H192" i="3"/>
  <c r="G192" i="3"/>
  <c r="E192" i="3"/>
  <c r="D192" i="3"/>
  <c r="C192" i="3"/>
  <c r="B192" i="3"/>
  <c r="AC191" i="3"/>
  <c r="AB191" i="3"/>
  <c r="AA191" i="3"/>
  <c r="Z191" i="3"/>
  <c r="X191" i="3"/>
  <c r="V191" i="3"/>
  <c r="T191" i="3"/>
  <c r="S191" i="3"/>
  <c r="R191" i="3"/>
  <c r="P191" i="3"/>
  <c r="L191" i="3"/>
  <c r="J191" i="3"/>
  <c r="H191" i="3"/>
  <c r="G191" i="3"/>
  <c r="F191" i="3"/>
  <c r="E191" i="3"/>
  <c r="D191" i="3"/>
  <c r="C191" i="3"/>
  <c r="B191" i="3"/>
  <c r="AC190" i="3"/>
  <c r="AB190" i="3"/>
  <c r="AA190" i="3"/>
  <c r="Z190" i="3"/>
  <c r="X190" i="3"/>
  <c r="V190" i="3"/>
  <c r="T190" i="3"/>
  <c r="R190" i="3"/>
  <c r="P190" i="3"/>
  <c r="M190" i="3"/>
  <c r="L190" i="3"/>
  <c r="J190" i="3"/>
  <c r="H190" i="3"/>
  <c r="E190" i="3"/>
  <c r="D190" i="3"/>
  <c r="C190" i="3"/>
  <c r="B190" i="3"/>
  <c r="AC189" i="3"/>
  <c r="AB189" i="3"/>
  <c r="AA189" i="3"/>
  <c r="Z189" i="3"/>
  <c r="Y189" i="3"/>
  <c r="X189" i="3"/>
  <c r="V189" i="3"/>
  <c r="T189" i="3"/>
  <c r="R189" i="3"/>
  <c r="P189" i="3"/>
  <c r="O189" i="3"/>
  <c r="N189" i="3"/>
  <c r="M189" i="3"/>
  <c r="L189" i="3"/>
  <c r="K189" i="3"/>
  <c r="J189" i="3"/>
  <c r="H189" i="3"/>
  <c r="E189" i="3"/>
  <c r="D189" i="3"/>
  <c r="C189" i="3"/>
  <c r="B189" i="3"/>
  <c r="AC188" i="3"/>
  <c r="AB188" i="3"/>
  <c r="AA188" i="3"/>
  <c r="Z188" i="3"/>
  <c r="X188" i="3"/>
  <c r="V188" i="3"/>
  <c r="T188" i="3"/>
  <c r="S188" i="3"/>
  <c r="R188" i="3"/>
  <c r="Q188" i="3"/>
  <c r="P188" i="3"/>
  <c r="M188" i="3"/>
  <c r="L188" i="3"/>
  <c r="J188" i="3"/>
  <c r="H188" i="3"/>
  <c r="E188" i="3"/>
  <c r="D188" i="3"/>
  <c r="C188" i="3"/>
  <c r="B188" i="3"/>
  <c r="AC187" i="3"/>
  <c r="AB187" i="3"/>
  <c r="AA187" i="3"/>
  <c r="Z187" i="3"/>
  <c r="Y187" i="3"/>
  <c r="X187" i="3"/>
  <c r="V187" i="3"/>
  <c r="T187" i="3"/>
  <c r="R187" i="3"/>
  <c r="P187" i="3"/>
  <c r="M187" i="3"/>
  <c r="L187" i="3"/>
  <c r="K187" i="3"/>
  <c r="J187" i="3"/>
  <c r="H187" i="3"/>
  <c r="E187" i="3"/>
  <c r="D187" i="3"/>
  <c r="C187" i="3"/>
  <c r="B187" i="3"/>
  <c r="AC186" i="3"/>
  <c r="AB186" i="3"/>
  <c r="AA186" i="3"/>
  <c r="Z186" i="3"/>
  <c r="Y186" i="3"/>
  <c r="X186" i="3"/>
  <c r="V186" i="3"/>
  <c r="T186" i="3"/>
  <c r="R186" i="3"/>
  <c r="Q186" i="3"/>
  <c r="P186" i="3"/>
  <c r="L186" i="3"/>
  <c r="K186" i="3"/>
  <c r="J186" i="3"/>
  <c r="H186" i="3"/>
  <c r="E186" i="3"/>
  <c r="D186" i="3"/>
  <c r="C186" i="3"/>
  <c r="B186" i="3"/>
  <c r="AC185" i="3"/>
  <c r="AB185" i="3"/>
  <c r="AA185" i="3"/>
  <c r="Z185" i="3"/>
  <c r="X185" i="3"/>
  <c r="V185" i="3"/>
  <c r="T185" i="3"/>
  <c r="R185" i="3"/>
  <c r="P185" i="3"/>
  <c r="O185" i="3"/>
  <c r="N185" i="3"/>
  <c r="M185" i="3"/>
  <c r="L185" i="3"/>
  <c r="K185" i="3"/>
  <c r="J185" i="3"/>
  <c r="H185" i="3"/>
  <c r="E185" i="3"/>
  <c r="D185" i="3"/>
  <c r="C185" i="3"/>
  <c r="B185" i="3"/>
  <c r="AC184" i="3"/>
  <c r="AB184" i="3"/>
  <c r="AA184" i="3"/>
  <c r="Z184" i="3"/>
  <c r="X184" i="3"/>
  <c r="V184" i="3"/>
  <c r="T184" i="3"/>
  <c r="S184" i="3"/>
  <c r="R184" i="3"/>
  <c r="Q184" i="3"/>
  <c r="P184" i="3"/>
  <c r="L184" i="3"/>
  <c r="J184" i="3"/>
  <c r="I184" i="3"/>
  <c r="H184" i="3"/>
  <c r="E184" i="3"/>
  <c r="D184" i="3"/>
  <c r="C184" i="3"/>
  <c r="B184" i="3"/>
  <c r="AC183" i="3"/>
  <c r="AB183" i="3"/>
  <c r="AA183" i="3"/>
  <c r="Z183" i="3"/>
  <c r="X183" i="3"/>
  <c r="V183" i="3"/>
  <c r="T183" i="3"/>
  <c r="R183" i="3"/>
  <c r="P183" i="3"/>
  <c r="M183" i="3"/>
  <c r="L183" i="3"/>
  <c r="J183" i="3"/>
  <c r="H183" i="3"/>
  <c r="G183" i="3"/>
  <c r="F183" i="3"/>
  <c r="E183" i="3"/>
  <c r="D183" i="3"/>
  <c r="C183" i="3"/>
  <c r="B183" i="3"/>
  <c r="AC182" i="3"/>
  <c r="AB182" i="3"/>
  <c r="AA182" i="3"/>
  <c r="Z182" i="3"/>
  <c r="Y182" i="3"/>
  <c r="X182" i="3"/>
  <c r="W182" i="3"/>
  <c r="V182" i="3"/>
  <c r="T182" i="3"/>
  <c r="R182" i="3"/>
  <c r="P182" i="3"/>
  <c r="M182" i="3"/>
  <c r="L182" i="3"/>
  <c r="K182" i="3"/>
  <c r="J182" i="3"/>
  <c r="I182" i="3"/>
  <c r="H182" i="3"/>
  <c r="E182" i="3"/>
  <c r="D182" i="3"/>
  <c r="C182" i="3"/>
  <c r="B182" i="3"/>
  <c r="AC181" i="3"/>
  <c r="AB181" i="3"/>
  <c r="AA181" i="3"/>
  <c r="Z181" i="3"/>
  <c r="X181" i="3"/>
  <c r="V181" i="3"/>
  <c r="T181" i="3"/>
  <c r="S181" i="3"/>
  <c r="R181" i="3"/>
  <c r="P181" i="3"/>
  <c r="O181" i="3"/>
  <c r="L181" i="3"/>
  <c r="J181" i="3"/>
  <c r="H181" i="3"/>
  <c r="E181" i="3"/>
  <c r="D181" i="3"/>
  <c r="C181" i="3"/>
  <c r="B181" i="3"/>
  <c r="AC180" i="3"/>
  <c r="AB180" i="3"/>
  <c r="AA180" i="3"/>
  <c r="Z180" i="3"/>
  <c r="X180" i="3"/>
  <c r="V180" i="3"/>
  <c r="T180" i="3"/>
  <c r="S180" i="3"/>
  <c r="R180" i="3"/>
  <c r="Q180" i="3"/>
  <c r="P180" i="3"/>
  <c r="L180" i="3"/>
  <c r="J180" i="3"/>
  <c r="H180" i="3"/>
  <c r="F180" i="3"/>
  <c r="E180" i="3"/>
  <c r="D180" i="3"/>
  <c r="C180" i="3"/>
  <c r="B180" i="3"/>
  <c r="AC179" i="3"/>
  <c r="AB179" i="3"/>
  <c r="AA179" i="3"/>
  <c r="Z179" i="3"/>
  <c r="X179" i="3"/>
  <c r="V179" i="3"/>
  <c r="T179" i="3"/>
  <c r="R179" i="3"/>
  <c r="P179" i="3"/>
  <c r="M179" i="3"/>
  <c r="L179" i="3"/>
  <c r="K179" i="3"/>
  <c r="J179" i="3"/>
  <c r="H179" i="3"/>
  <c r="E179" i="3"/>
  <c r="D179" i="3"/>
  <c r="C179" i="3"/>
  <c r="B179" i="3"/>
  <c r="AC178" i="3"/>
  <c r="AB178" i="3"/>
  <c r="AA178" i="3"/>
  <c r="Z178" i="3"/>
  <c r="X178" i="3"/>
  <c r="W178" i="3"/>
  <c r="V178" i="3"/>
  <c r="T178" i="3"/>
  <c r="S178" i="3"/>
  <c r="R178" i="3"/>
  <c r="Q178" i="3"/>
  <c r="P178" i="3"/>
  <c r="M178" i="3"/>
  <c r="L178" i="3"/>
  <c r="K178" i="3"/>
  <c r="J178" i="3"/>
  <c r="H178" i="3"/>
  <c r="F178" i="3"/>
  <c r="E178" i="3"/>
  <c r="D178" i="3"/>
  <c r="C178" i="3"/>
  <c r="B178" i="3"/>
  <c r="AC177" i="3"/>
  <c r="AB177" i="3"/>
  <c r="AA177" i="3"/>
  <c r="Z177" i="3"/>
  <c r="X177" i="3"/>
  <c r="V177" i="3"/>
  <c r="T177" i="3"/>
  <c r="S177" i="3"/>
  <c r="R177" i="3"/>
  <c r="P177" i="3"/>
  <c r="L177" i="3"/>
  <c r="K177" i="3"/>
  <c r="J177" i="3"/>
  <c r="H177" i="3"/>
  <c r="E177" i="3"/>
  <c r="D177" i="3"/>
  <c r="C177" i="3"/>
  <c r="B177" i="3"/>
  <c r="AC176" i="3"/>
  <c r="AB176" i="3"/>
  <c r="AA176" i="3"/>
  <c r="Z176" i="3"/>
  <c r="X176" i="3"/>
  <c r="W176" i="3"/>
  <c r="V176" i="3"/>
  <c r="T176" i="3"/>
  <c r="R176" i="3"/>
  <c r="P176" i="3"/>
  <c r="L176" i="3"/>
  <c r="K176" i="3"/>
  <c r="J176" i="3"/>
  <c r="H176" i="3"/>
  <c r="F176" i="3"/>
  <c r="E176" i="3"/>
  <c r="D176" i="3"/>
  <c r="C176" i="3"/>
  <c r="B176" i="3"/>
  <c r="AC175" i="3"/>
  <c r="AB175" i="3"/>
  <c r="AA175" i="3"/>
  <c r="Z175" i="3"/>
  <c r="X175" i="3"/>
  <c r="W175" i="3"/>
  <c r="V175" i="3"/>
  <c r="T175" i="3"/>
  <c r="R175" i="3"/>
  <c r="P175" i="3"/>
  <c r="M175" i="3"/>
  <c r="L175" i="3"/>
  <c r="J175" i="3"/>
  <c r="H175" i="3"/>
  <c r="E175" i="3"/>
  <c r="D175" i="3"/>
  <c r="C175" i="3"/>
  <c r="B175" i="3"/>
  <c r="AC174" i="3"/>
  <c r="AB174" i="3"/>
  <c r="AA174" i="3"/>
  <c r="Z174" i="3"/>
  <c r="X174" i="3"/>
  <c r="V174" i="3"/>
  <c r="T174" i="3"/>
  <c r="R174" i="3"/>
  <c r="P174" i="3"/>
  <c r="L174" i="3"/>
  <c r="J174" i="3"/>
  <c r="I174" i="3"/>
  <c r="H174" i="3"/>
  <c r="G174" i="3"/>
  <c r="F174" i="3"/>
  <c r="E174" i="3"/>
  <c r="D174" i="3"/>
  <c r="C174" i="3"/>
  <c r="B174" i="3"/>
  <c r="AC173" i="3"/>
  <c r="AB173" i="3"/>
  <c r="AA173" i="3"/>
  <c r="Z173" i="3"/>
  <c r="X173" i="3"/>
  <c r="V173" i="3"/>
  <c r="T173" i="3"/>
  <c r="S173" i="3"/>
  <c r="R173" i="3"/>
  <c r="P173" i="3"/>
  <c r="L173" i="3"/>
  <c r="K173" i="3"/>
  <c r="J173" i="3"/>
  <c r="H173" i="3"/>
  <c r="E173" i="3"/>
  <c r="D173" i="3"/>
  <c r="C173" i="3"/>
  <c r="B173" i="3"/>
  <c r="AC172" i="3"/>
  <c r="AB172" i="3"/>
  <c r="AA172" i="3"/>
  <c r="Z172" i="3"/>
  <c r="X172" i="3"/>
  <c r="V172" i="3"/>
  <c r="T172" i="3"/>
  <c r="S172" i="3"/>
  <c r="R172" i="3"/>
  <c r="P172" i="3"/>
  <c r="L172" i="3"/>
  <c r="J172" i="3"/>
  <c r="H172" i="3"/>
  <c r="E172" i="3"/>
  <c r="D172" i="3"/>
  <c r="C172" i="3"/>
  <c r="B172" i="3"/>
  <c r="AC171" i="3"/>
  <c r="AB171" i="3"/>
  <c r="AA171" i="3"/>
  <c r="Z171" i="3"/>
  <c r="X171" i="3"/>
  <c r="V171" i="3"/>
  <c r="T171" i="3"/>
  <c r="S171" i="3"/>
  <c r="R171" i="3"/>
  <c r="P171" i="3"/>
  <c r="L171" i="3"/>
  <c r="J171" i="3"/>
  <c r="H171" i="3"/>
  <c r="F171" i="3"/>
  <c r="E171" i="3"/>
  <c r="D171" i="3"/>
  <c r="C171" i="3"/>
  <c r="B171" i="3"/>
  <c r="AC170" i="3"/>
  <c r="AB170" i="3"/>
  <c r="AA170" i="3"/>
  <c r="Z170" i="3"/>
  <c r="X170" i="3"/>
  <c r="W170" i="3"/>
  <c r="V170" i="3"/>
  <c r="T170" i="3"/>
  <c r="R170" i="3"/>
  <c r="P170" i="3"/>
  <c r="L170" i="3"/>
  <c r="K170" i="3"/>
  <c r="J170" i="3"/>
  <c r="I170" i="3"/>
  <c r="H170" i="3"/>
  <c r="G170" i="3"/>
  <c r="E170" i="3"/>
  <c r="D170" i="3"/>
  <c r="C170" i="3"/>
  <c r="B170" i="3"/>
  <c r="AC169" i="3"/>
  <c r="AB169" i="3"/>
  <c r="AA169" i="3"/>
  <c r="Z169" i="3"/>
  <c r="X169" i="3"/>
  <c r="V169" i="3"/>
  <c r="T169" i="3"/>
  <c r="S169" i="3"/>
  <c r="R169" i="3"/>
  <c r="P169" i="3"/>
  <c r="M169" i="3"/>
  <c r="L169" i="3"/>
  <c r="J169" i="3"/>
  <c r="I169" i="3"/>
  <c r="H169" i="3"/>
  <c r="E169" i="3"/>
  <c r="D169" i="3"/>
  <c r="C169" i="3"/>
  <c r="B169" i="3"/>
  <c r="AC168" i="3"/>
  <c r="AB168" i="3"/>
  <c r="AA168" i="3"/>
  <c r="Z168" i="3"/>
  <c r="Y168" i="3"/>
  <c r="X168" i="3"/>
  <c r="V168" i="3"/>
  <c r="T168" i="3"/>
  <c r="R168" i="3"/>
  <c r="P168" i="3"/>
  <c r="L168" i="3"/>
  <c r="J168" i="3"/>
  <c r="I168" i="3"/>
  <c r="H168" i="3"/>
  <c r="F168" i="3"/>
  <c r="E168" i="3"/>
  <c r="D168" i="3"/>
  <c r="C168" i="3"/>
  <c r="B168" i="3"/>
  <c r="AC167" i="3"/>
  <c r="AB167" i="3"/>
  <c r="AA167" i="3"/>
  <c r="Z167" i="3"/>
  <c r="X167" i="3"/>
  <c r="V167" i="3"/>
  <c r="T167" i="3"/>
  <c r="S167" i="3"/>
  <c r="R167" i="3"/>
  <c r="P167" i="3"/>
  <c r="L167" i="3"/>
  <c r="J167" i="3"/>
  <c r="H167" i="3"/>
  <c r="E167" i="3"/>
  <c r="D167" i="3"/>
  <c r="C167" i="3"/>
  <c r="B167" i="3"/>
  <c r="AC166" i="3"/>
  <c r="AB166" i="3"/>
  <c r="AA166" i="3"/>
  <c r="Z166" i="3"/>
  <c r="Y166" i="3"/>
  <c r="X166" i="3"/>
  <c r="W166" i="3"/>
  <c r="V166" i="3"/>
  <c r="T166" i="3"/>
  <c r="R166" i="3"/>
  <c r="P166" i="3"/>
  <c r="M166" i="3"/>
  <c r="L166" i="3"/>
  <c r="J166" i="3"/>
  <c r="I166" i="3"/>
  <c r="H166" i="3"/>
  <c r="E166" i="3"/>
  <c r="D166" i="3"/>
  <c r="C166" i="3"/>
  <c r="B166" i="3"/>
  <c r="AC165" i="3"/>
  <c r="AB165" i="3"/>
  <c r="AA165" i="3"/>
  <c r="Z165" i="3"/>
  <c r="Y165" i="3"/>
  <c r="X165" i="3"/>
  <c r="V165" i="3"/>
  <c r="T165" i="3"/>
  <c r="R165" i="3"/>
  <c r="P165" i="3"/>
  <c r="L165" i="3"/>
  <c r="J165" i="3"/>
  <c r="H165" i="3"/>
  <c r="E165" i="3"/>
  <c r="D165" i="3"/>
  <c r="C165" i="3"/>
  <c r="B165" i="3"/>
  <c r="AC164" i="3"/>
  <c r="AB164" i="3"/>
  <c r="AA164" i="3"/>
  <c r="Z164" i="3"/>
  <c r="X164" i="3"/>
  <c r="V164" i="3"/>
  <c r="T164" i="3"/>
  <c r="S164" i="3"/>
  <c r="R164" i="3"/>
  <c r="P164" i="3"/>
  <c r="L164" i="3"/>
  <c r="K164" i="3"/>
  <c r="J164" i="3"/>
  <c r="H164" i="3"/>
  <c r="G164" i="3"/>
  <c r="F164" i="3"/>
  <c r="E164" i="3"/>
  <c r="D164" i="3"/>
  <c r="C164" i="3"/>
  <c r="B164" i="3"/>
  <c r="AC163" i="3"/>
  <c r="AB163" i="3"/>
  <c r="AA163" i="3"/>
  <c r="Z163" i="3"/>
  <c r="X163" i="3"/>
  <c r="W163" i="3"/>
  <c r="V163" i="3"/>
  <c r="T163" i="3"/>
  <c r="R163" i="3"/>
  <c r="P163" i="3"/>
  <c r="L163" i="3"/>
  <c r="K163" i="3"/>
  <c r="J163" i="3"/>
  <c r="H163" i="3"/>
  <c r="E163" i="3"/>
  <c r="D163" i="3"/>
  <c r="C163" i="3"/>
  <c r="B163" i="3"/>
  <c r="AC162" i="3"/>
  <c r="AB162" i="3"/>
  <c r="AA162" i="3"/>
  <c r="Z162" i="3"/>
  <c r="X162" i="3"/>
  <c r="W162" i="3"/>
  <c r="V162" i="3"/>
  <c r="T162" i="3"/>
  <c r="R162" i="3"/>
  <c r="P162" i="3"/>
  <c r="L162" i="3"/>
  <c r="K162" i="3"/>
  <c r="J162" i="3"/>
  <c r="H162" i="3"/>
  <c r="E162" i="3"/>
  <c r="D162" i="3"/>
  <c r="C162" i="3"/>
  <c r="B162" i="3"/>
  <c r="AC161" i="3"/>
  <c r="AB161" i="3"/>
  <c r="AA161" i="3"/>
  <c r="Z161" i="3"/>
  <c r="X161" i="3"/>
  <c r="V161" i="3"/>
  <c r="T161" i="3"/>
  <c r="R161" i="3"/>
  <c r="P161" i="3"/>
  <c r="M161" i="3"/>
  <c r="L161" i="3"/>
  <c r="J161" i="3"/>
  <c r="I161" i="3"/>
  <c r="H161" i="3"/>
  <c r="E161" i="3"/>
  <c r="D161" i="3"/>
  <c r="C161" i="3"/>
  <c r="B161" i="3"/>
  <c r="AC160" i="3"/>
  <c r="AB160" i="3"/>
  <c r="AA160" i="3"/>
  <c r="Z160" i="3"/>
  <c r="X160" i="3"/>
  <c r="V160" i="3"/>
  <c r="T160" i="3"/>
  <c r="R160" i="3"/>
  <c r="P160" i="3"/>
  <c r="L160" i="3"/>
  <c r="J160" i="3"/>
  <c r="I160" i="3"/>
  <c r="H160" i="3"/>
  <c r="E160" i="3"/>
  <c r="D160" i="3"/>
  <c r="C160" i="3"/>
  <c r="B160" i="3"/>
  <c r="AC159" i="3"/>
  <c r="AB159" i="3"/>
  <c r="AA159" i="3"/>
  <c r="Z159" i="3"/>
  <c r="Y159" i="3"/>
  <c r="X159" i="3"/>
  <c r="V159" i="3"/>
  <c r="T159" i="3"/>
  <c r="R159" i="3"/>
  <c r="P159" i="3"/>
  <c r="M159" i="3"/>
  <c r="L159" i="3"/>
  <c r="J159" i="3"/>
  <c r="H159" i="3"/>
  <c r="E159" i="3"/>
  <c r="D159" i="3"/>
  <c r="C159" i="3"/>
  <c r="B159" i="3"/>
  <c r="AC158" i="3"/>
  <c r="AB158" i="3"/>
  <c r="AA158" i="3"/>
  <c r="Z158" i="3"/>
  <c r="X158" i="3"/>
  <c r="V158" i="3"/>
  <c r="T158" i="3"/>
  <c r="R158" i="3"/>
  <c r="Q158" i="3"/>
  <c r="P158" i="3"/>
  <c r="M158" i="3"/>
  <c r="L158" i="3"/>
  <c r="K158" i="3"/>
  <c r="J158" i="3"/>
  <c r="H158" i="3"/>
  <c r="E158" i="3"/>
  <c r="D158" i="3"/>
  <c r="C158" i="3"/>
  <c r="B158" i="3"/>
  <c r="AC157" i="3"/>
  <c r="AB157" i="3"/>
  <c r="AA157" i="3"/>
  <c r="Z157" i="3"/>
  <c r="Y157" i="3"/>
  <c r="X157" i="3"/>
  <c r="V157" i="3"/>
  <c r="T157" i="3"/>
  <c r="R157" i="3"/>
  <c r="P157" i="3"/>
  <c r="L157" i="3"/>
  <c r="K157" i="3"/>
  <c r="J157" i="3"/>
  <c r="H157" i="3"/>
  <c r="E157" i="3"/>
  <c r="D157" i="3"/>
  <c r="C157" i="3"/>
  <c r="B157" i="3"/>
  <c r="AC156" i="3"/>
  <c r="AB156" i="3"/>
  <c r="AA156" i="3"/>
  <c r="Z156" i="3"/>
  <c r="X156" i="3"/>
  <c r="V156" i="3"/>
  <c r="T156" i="3"/>
  <c r="S156" i="3"/>
  <c r="R156" i="3"/>
  <c r="Q156" i="3"/>
  <c r="P156" i="3"/>
  <c r="L156" i="3"/>
  <c r="J156" i="3"/>
  <c r="H156" i="3"/>
  <c r="E156" i="3"/>
  <c r="D156" i="3"/>
  <c r="C156" i="3"/>
  <c r="B156" i="3"/>
  <c r="AC155" i="3"/>
  <c r="AB155" i="3"/>
  <c r="AA155" i="3"/>
  <c r="Z155" i="3"/>
  <c r="X155" i="3"/>
  <c r="V155" i="3"/>
  <c r="T155" i="3"/>
  <c r="R155" i="3"/>
  <c r="P155" i="3"/>
  <c r="M155" i="3"/>
  <c r="L155" i="3"/>
  <c r="J155" i="3"/>
  <c r="H155" i="3"/>
  <c r="E155" i="3"/>
  <c r="D155" i="3"/>
  <c r="C155" i="3"/>
  <c r="B155" i="3"/>
  <c r="AC154" i="3"/>
  <c r="AB154" i="3"/>
  <c r="AA154" i="3"/>
  <c r="Z154" i="3"/>
  <c r="X154" i="3"/>
  <c r="V154" i="3"/>
  <c r="T154" i="3"/>
  <c r="R154" i="3"/>
  <c r="P154" i="3"/>
  <c r="M154" i="3"/>
  <c r="L154" i="3"/>
  <c r="J154" i="3"/>
  <c r="I154" i="3"/>
  <c r="H154" i="3"/>
  <c r="E154" i="3"/>
  <c r="D154" i="3"/>
  <c r="C154" i="3"/>
  <c r="B154" i="3"/>
  <c r="AC153" i="3"/>
  <c r="AB153" i="3"/>
  <c r="AA153" i="3"/>
  <c r="Z153" i="3"/>
  <c r="X153" i="3"/>
  <c r="V153" i="3"/>
  <c r="T153" i="3"/>
  <c r="S153" i="3"/>
  <c r="R153" i="3"/>
  <c r="P153" i="3"/>
  <c r="O153" i="3"/>
  <c r="L153" i="3"/>
  <c r="J153" i="3"/>
  <c r="H153" i="3"/>
  <c r="E153" i="3"/>
  <c r="D153" i="3"/>
  <c r="C153" i="3"/>
  <c r="B153" i="3"/>
  <c r="AC152" i="3"/>
  <c r="AB152" i="3"/>
  <c r="AA152" i="3"/>
  <c r="Z152" i="3"/>
  <c r="Y152" i="3"/>
  <c r="X152" i="3"/>
  <c r="V152" i="3"/>
  <c r="T152" i="3"/>
  <c r="R152" i="3"/>
  <c r="P152" i="3"/>
  <c r="L152" i="3"/>
  <c r="J152" i="3"/>
  <c r="H152" i="3"/>
  <c r="E152" i="3"/>
  <c r="D152" i="3"/>
  <c r="C152" i="3"/>
  <c r="B152" i="3"/>
  <c r="AC151" i="3"/>
  <c r="AB151" i="3"/>
  <c r="AA151" i="3"/>
  <c r="Z151" i="3"/>
  <c r="X151" i="3"/>
  <c r="V151" i="3"/>
  <c r="T151" i="3"/>
  <c r="R151" i="3"/>
  <c r="P151" i="3"/>
  <c r="L151" i="3"/>
  <c r="K151" i="3"/>
  <c r="J151" i="3"/>
  <c r="H151" i="3"/>
  <c r="E151" i="3"/>
  <c r="D151" i="3"/>
  <c r="C151" i="3"/>
  <c r="B151" i="3"/>
  <c r="AC150" i="3"/>
  <c r="AB150" i="3"/>
  <c r="AA150" i="3"/>
  <c r="Z150" i="3"/>
  <c r="X150" i="3"/>
  <c r="W150" i="3"/>
  <c r="V150" i="3"/>
  <c r="T150" i="3"/>
  <c r="R150" i="3"/>
  <c r="P150" i="3"/>
  <c r="M150" i="3"/>
  <c r="L150" i="3"/>
  <c r="J150" i="3"/>
  <c r="H150" i="3"/>
  <c r="E150" i="3"/>
  <c r="D150" i="3"/>
  <c r="C150" i="3"/>
  <c r="B150" i="3"/>
  <c r="AC149" i="3"/>
  <c r="AB149" i="3"/>
  <c r="AA149" i="3"/>
  <c r="Z149" i="3"/>
  <c r="X149" i="3"/>
  <c r="V149" i="3"/>
  <c r="T149" i="3"/>
  <c r="R149" i="3"/>
  <c r="P149" i="3"/>
  <c r="O149" i="3"/>
  <c r="N149" i="3"/>
  <c r="L149" i="3"/>
  <c r="K149" i="3"/>
  <c r="J149" i="3"/>
  <c r="I149" i="3"/>
  <c r="H149" i="3"/>
  <c r="E149" i="3"/>
  <c r="D149" i="3"/>
  <c r="C149" i="3"/>
  <c r="B149" i="3"/>
  <c r="AC148" i="3"/>
  <c r="AB148" i="3"/>
  <c r="AA148" i="3"/>
  <c r="Z148" i="3"/>
  <c r="X148" i="3"/>
  <c r="W148" i="3"/>
  <c r="V148" i="3"/>
  <c r="T148" i="3"/>
  <c r="S148" i="3"/>
  <c r="R148" i="3"/>
  <c r="P148" i="3"/>
  <c r="M148" i="3"/>
  <c r="L148" i="3"/>
  <c r="J148" i="3"/>
  <c r="H148" i="3"/>
  <c r="E148" i="3"/>
  <c r="D148" i="3"/>
  <c r="C148" i="3"/>
  <c r="B148" i="3"/>
  <c r="AC147" i="3"/>
  <c r="AB147" i="3"/>
  <c r="AA147" i="3"/>
  <c r="Z147" i="3"/>
  <c r="X147" i="3"/>
  <c r="W147" i="3"/>
  <c r="V147" i="3"/>
  <c r="T147" i="3"/>
  <c r="R147" i="3"/>
  <c r="P147" i="3"/>
  <c r="L147" i="3"/>
  <c r="K147" i="3"/>
  <c r="J147" i="3"/>
  <c r="H147" i="3"/>
  <c r="G147" i="3"/>
  <c r="E147" i="3"/>
  <c r="D147" i="3"/>
  <c r="C147" i="3"/>
  <c r="B147" i="3"/>
  <c r="AC146" i="3"/>
  <c r="AB146" i="3"/>
  <c r="AA146" i="3"/>
  <c r="Z146" i="3"/>
  <c r="X146" i="3"/>
  <c r="V146" i="3"/>
  <c r="T146" i="3"/>
  <c r="R146" i="3"/>
  <c r="P146" i="3"/>
  <c r="M146" i="3"/>
  <c r="L146" i="3"/>
  <c r="K146" i="3"/>
  <c r="J146" i="3"/>
  <c r="H146" i="3"/>
  <c r="E146" i="3"/>
  <c r="D146" i="3"/>
  <c r="C146" i="3"/>
  <c r="B146" i="3"/>
  <c r="AC145" i="3"/>
  <c r="AB145" i="3"/>
  <c r="AA145" i="3"/>
  <c r="Z145" i="3"/>
  <c r="Y145" i="3"/>
  <c r="X145" i="3"/>
  <c r="V145" i="3"/>
  <c r="T145" i="3"/>
  <c r="R145" i="3"/>
  <c r="P145" i="3"/>
  <c r="M145" i="3"/>
  <c r="L145" i="3"/>
  <c r="K145" i="3"/>
  <c r="J145" i="3"/>
  <c r="H145" i="3"/>
  <c r="E145" i="3"/>
  <c r="D145" i="3"/>
  <c r="C145" i="3"/>
  <c r="B145" i="3"/>
  <c r="AC144" i="3"/>
  <c r="AB144" i="3"/>
  <c r="AA144" i="3"/>
  <c r="Z144" i="3"/>
  <c r="X144" i="3"/>
  <c r="V144" i="3"/>
  <c r="T144" i="3"/>
  <c r="R144" i="3"/>
  <c r="P144" i="3"/>
  <c r="L144" i="3"/>
  <c r="J144" i="3"/>
  <c r="H144" i="3"/>
  <c r="E144" i="3"/>
  <c r="D144" i="3"/>
  <c r="C144" i="3"/>
  <c r="B144" i="3"/>
  <c r="AC143" i="3"/>
  <c r="AB143" i="3"/>
  <c r="AA143" i="3"/>
  <c r="Z143" i="3"/>
  <c r="X143" i="3"/>
  <c r="V143" i="3"/>
  <c r="T143" i="3"/>
  <c r="R143" i="3"/>
  <c r="P143" i="3"/>
  <c r="L143" i="3"/>
  <c r="J143" i="3"/>
  <c r="H143" i="3"/>
  <c r="E143" i="3"/>
  <c r="D143" i="3"/>
  <c r="C143" i="3"/>
  <c r="B143" i="3"/>
  <c r="AC142" i="3"/>
  <c r="AB142" i="3"/>
  <c r="AA142" i="3"/>
  <c r="Z142" i="3"/>
  <c r="Y142" i="3"/>
  <c r="X142" i="3"/>
  <c r="V142" i="3"/>
  <c r="T142" i="3"/>
  <c r="R142" i="3"/>
  <c r="P142" i="3"/>
  <c r="M142" i="3"/>
  <c r="L142" i="3"/>
  <c r="J142" i="3"/>
  <c r="I142" i="3"/>
  <c r="H142" i="3"/>
  <c r="G142" i="3"/>
  <c r="E142" i="3"/>
  <c r="D142" i="3"/>
  <c r="C142" i="3"/>
  <c r="B142" i="3"/>
  <c r="AC141" i="3"/>
  <c r="AB141" i="3"/>
  <c r="AA141" i="3"/>
  <c r="Z141" i="3"/>
  <c r="X141" i="3"/>
  <c r="V141" i="3"/>
  <c r="T141" i="3"/>
  <c r="R141" i="3"/>
  <c r="P141" i="3"/>
  <c r="L141" i="3"/>
  <c r="J141" i="3"/>
  <c r="I141" i="3"/>
  <c r="H141" i="3"/>
  <c r="E141" i="3"/>
  <c r="D141" i="3"/>
  <c r="C141" i="3"/>
  <c r="B141" i="3"/>
  <c r="AC140" i="3"/>
  <c r="AB140" i="3"/>
  <c r="AA140" i="3"/>
  <c r="Z140" i="3"/>
  <c r="X140" i="3"/>
  <c r="W140" i="3"/>
  <c r="V140" i="3"/>
  <c r="T140" i="3"/>
  <c r="S140" i="3"/>
  <c r="R140" i="3"/>
  <c r="P140" i="3"/>
  <c r="M140" i="3"/>
  <c r="L140" i="3"/>
  <c r="J140" i="3"/>
  <c r="H140" i="3"/>
  <c r="G140" i="3"/>
  <c r="E140" i="3"/>
  <c r="D140" i="3"/>
  <c r="C140" i="3"/>
  <c r="B140" i="3"/>
  <c r="AC139" i="3"/>
  <c r="AB139" i="3"/>
  <c r="AA139" i="3"/>
  <c r="Z139" i="3"/>
  <c r="Y139" i="3"/>
  <c r="X139" i="3"/>
  <c r="W139" i="3"/>
  <c r="V139" i="3"/>
  <c r="T139" i="3"/>
  <c r="R139" i="3"/>
  <c r="P139" i="3"/>
  <c r="L139" i="3"/>
  <c r="J139" i="3"/>
  <c r="H139" i="3"/>
  <c r="E139" i="3"/>
  <c r="D139" i="3"/>
  <c r="C139" i="3"/>
  <c r="B139" i="3"/>
  <c r="AC138" i="3"/>
  <c r="AB138" i="3"/>
  <c r="AA138" i="3"/>
  <c r="Z138" i="3"/>
  <c r="X138" i="3"/>
  <c r="V138" i="3"/>
  <c r="T138" i="3"/>
  <c r="S138" i="3"/>
  <c r="R138" i="3"/>
  <c r="P138" i="3"/>
  <c r="L138" i="3"/>
  <c r="J138" i="3"/>
  <c r="H138" i="3"/>
  <c r="F138" i="3"/>
  <c r="E138" i="3"/>
  <c r="D138" i="3"/>
  <c r="C138" i="3"/>
  <c r="B138" i="3"/>
  <c r="AC137" i="3"/>
  <c r="AB137" i="3"/>
  <c r="AA137" i="3"/>
  <c r="Z137" i="3"/>
  <c r="Y137" i="3"/>
  <c r="X137" i="3"/>
  <c r="V137" i="3"/>
  <c r="T137" i="3"/>
  <c r="R137" i="3"/>
  <c r="P137" i="3"/>
  <c r="L137" i="3"/>
  <c r="J137" i="3"/>
  <c r="H137" i="3"/>
  <c r="E137" i="3"/>
  <c r="D137" i="3"/>
  <c r="C137" i="3"/>
  <c r="B137" i="3"/>
  <c r="AC136" i="3"/>
  <c r="AB136" i="3"/>
  <c r="AA136" i="3"/>
  <c r="Z136" i="3"/>
  <c r="X136" i="3"/>
  <c r="V136" i="3"/>
  <c r="T136" i="3"/>
  <c r="S136" i="3"/>
  <c r="R136" i="3"/>
  <c r="Q136" i="3"/>
  <c r="P136" i="3"/>
  <c r="L136" i="3"/>
  <c r="J136" i="3"/>
  <c r="I136" i="3"/>
  <c r="H136" i="3"/>
  <c r="E136" i="3"/>
  <c r="D136" i="3"/>
  <c r="C136" i="3"/>
  <c r="B136" i="3"/>
  <c r="AC135" i="3"/>
  <c r="AB135" i="3"/>
  <c r="AA135" i="3"/>
  <c r="Z135" i="3"/>
  <c r="X135" i="3"/>
  <c r="V135" i="3"/>
  <c r="T135" i="3"/>
  <c r="R135" i="3"/>
  <c r="P135" i="3"/>
  <c r="L135" i="3"/>
  <c r="J135" i="3"/>
  <c r="H135" i="3"/>
  <c r="E135" i="3"/>
  <c r="D135" i="3"/>
  <c r="C135" i="3"/>
  <c r="B135" i="3"/>
  <c r="AC134" i="3"/>
  <c r="AB134" i="3"/>
  <c r="AA134" i="3"/>
  <c r="Z134" i="3"/>
  <c r="Y134" i="3"/>
  <c r="X134" i="3"/>
  <c r="W134" i="3"/>
  <c r="V134" i="3"/>
  <c r="T134" i="3"/>
  <c r="R134" i="3"/>
  <c r="P134" i="3"/>
  <c r="L134" i="3"/>
  <c r="K134" i="3"/>
  <c r="J134" i="3"/>
  <c r="H134" i="3"/>
  <c r="E134" i="3"/>
  <c r="D134" i="3"/>
  <c r="C134" i="3"/>
  <c r="B134" i="3"/>
  <c r="AC133" i="3"/>
  <c r="AB133" i="3"/>
  <c r="AA133" i="3"/>
  <c r="Z133" i="3"/>
  <c r="X133" i="3"/>
  <c r="V133" i="3"/>
  <c r="T133" i="3"/>
  <c r="S133" i="3"/>
  <c r="R133" i="3"/>
  <c r="P133" i="3"/>
  <c r="O133" i="3"/>
  <c r="N133" i="3"/>
  <c r="L133" i="3"/>
  <c r="K133" i="3"/>
  <c r="J133" i="3"/>
  <c r="H133" i="3"/>
  <c r="E133" i="3"/>
  <c r="D133" i="3"/>
  <c r="C133" i="3"/>
  <c r="B133" i="3"/>
  <c r="AC132" i="3"/>
  <c r="AB132" i="3"/>
  <c r="AA132" i="3"/>
  <c r="Z132" i="3"/>
  <c r="X132" i="3"/>
  <c r="V132" i="3"/>
  <c r="T132" i="3"/>
  <c r="R132" i="3"/>
  <c r="P132" i="3"/>
  <c r="L132" i="3"/>
  <c r="J132" i="3"/>
  <c r="H132" i="3"/>
  <c r="E132" i="3"/>
  <c r="D132" i="3"/>
  <c r="C132" i="3"/>
  <c r="B132" i="3"/>
  <c r="AC131" i="3"/>
  <c r="AB131" i="3"/>
  <c r="AA131" i="3"/>
  <c r="Z131" i="3"/>
  <c r="X131" i="3"/>
  <c r="V131" i="3"/>
  <c r="T131" i="3"/>
  <c r="R131" i="3"/>
  <c r="P131" i="3"/>
  <c r="L131" i="3"/>
  <c r="J131" i="3"/>
  <c r="H131" i="3"/>
  <c r="G131" i="3"/>
  <c r="F131" i="3"/>
  <c r="E131" i="3"/>
  <c r="D131" i="3"/>
  <c r="C131" i="3"/>
  <c r="B131" i="3"/>
  <c r="AC130" i="3"/>
  <c r="AB130" i="3"/>
  <c r="AA130" i="3"/>
  <c r="Z130" i="3"/>
  <c r="X130" i="3"/>
  <c r="V130" i="3"/>
  <c r="T130" i="3"/>
  <c r="R130" i="3"/>
  <c r="P130" i="3"/>
  <c r="M130" i="3"/>
  <c r="L130" i="3"/>
  <c r="J130" i="3"/>
  <c r="H130" i="3"/>
  <c r="E130" i="3"/>
  <c r="D130" i="3"/>
  <c r="C130" i="3"/>
  <c r="B130" i="3"/>
  <c r="AC129" i="3"/>
  <c r="AB129" i="3"/>
  <c r="AA129" i="3"/>
  <c r="Z129" i="3"/>
  <c r="Y129" i="3"/>
  <c r="X129" i="3"/>
  <c r="V129" i="3"/>
  <c r="T129" i="3"/>
  <c r="S129" i="3"/>
  <c r="R129" i="3"/>
  <c r="P129" i="3"/>
  <c r="M129" i="3"/>
  <c r="L129" i="3"/>
  <c r="J129" i="3"/>
  <c r="I129" i="3"/>
  <c r="H129" i="3"/>
  <c r="E129" i="3"/>
  <c r="D129" i="3"/>
  <c r="C129" i="3"/>
  <c r="B129" i="3"/>
  <c r="AC128" i="3"/>
  <c r="AB128" i="3"/>
  <c r="AA128" i="3"/>
  <c r="Z128" i="3"/>
  <c r="X128" i="3"/>
  <c r="V128" i="3"/>
  <c r="T128" i="3"/>
  <c r="R128" i="3"/>
  <c r="P128" i="3"/>
  <c r="M128" i="3"/>
  <c r="L128" i="3"/>
  <c r="J128" i="3"/>
  <c r="H128" i="3"/>
  <c r="G128" i="3"/>
  <c r="F128" i="3"/>
  <c r="E128" i="3"/>
  <c r="D128" i="3"/>
  <c r="C128" i="3"/>
  <c r="B128" i="3"/>
  <c r="AC127" i="3"/>
  <c r="AB127" i="3"/>
  <c r="AA127" i="3"/>
  <c r="Z127" i="3"/>
  <c r="Y127" i="3"/>
  <c r="X127" i="3"/>
  <c r="V127" i="3"/>
  <c r="T127" i="3"/>
  <c r="R127" i="3"/>
  <c r="P127" i="3"/>
  <c r="O127" i="3"/>
  <c r="L127" i="3"/>
  <c r="J127" i="3"/>
  <c r="H127" i="3"/>
  <c r="E127" i="3"/>
  <c r="D127" i="3"/>
  <c r="C127" i="3"/>
  <c r="B127" i="3"/>
  <c r="AC126" i="3"/>
  <c r="AB126" i="3"/>
  <c r="AA126" i="3"/>
  <c r="Z126" i="3"/>
  <c r="X126" i="3"/>
  <c r="V126" i="3"/>
  <c r="T126" i="3"/>
  <c r="R126" i="3"/>
  <c r="P126" i="3"/>
  <c r="M126" i="3"/>
  <c r="L126" i="3"/>
  <c r="K126" i="3"/>
  <c r="J126" i="3"/>
  <c r="H126" i="3"/>
  <c r="E126" i="3"/>
  <c r="D126" i="3"/>
  <c r="C126" i="3"/>
  <c r="B126" i="3"/>
  <c r="AC125" i="3"/>
  <c r="AB125" i="3"/>
  <c r="AA125" i="3"/>
  <c r="Z125" i="3"/>
  <c r="X125" i="3"/>
  <c r="V125" i="3"/>
  <c r="T125" i="3"/>
  <c r="R125" i="3"/>
  <c r="P125" i="3"/>
  <c r="M125" i="3"/>
  <c r="L125" i="3"/>
  <c r="J125" i="3"/>
  <c r="H125" i="3"/>
  <c r="E125" i="3"/>
  <c r="D125" i="3"/>
  <c r="C125" i="3"/>
  <c r="B125" i="3"/>
  <c r="AC124" i="3"/>
  <c r="AB124" i="3"/>
  <c r="AA124" i="3"/>
  <c r="Z124" i="3"/>
  <c r="X124" i="3"/>
  <c r="V124" i="3"/>
  <c r="T124" i="3"/>
  <c r="R124" i="3"/>
  <c r="P124" i="3"/>
  <c r="L124" i="3"/>
  <c r="J124" i="3"/>
  <c r="H124" i="3"/>
  <c r="E124" i="3"/>
  <c r="D124" i="3"/>
  <c r="C124" i="3"/>
  <c r="B124" i="3"/>
  <c r="AC123" i="3"/>
  <c r="AB123" i="3"/>
  <c r="AA123" i="3"/>
  <c r="Z123" i="3"/>
  <c r="Y123" i="3"/>
  <c r="X123" i="3"/>
  <c r="V123" i="3"/>
  <c r="T123" i="3"/>
  <c r="S123" i="3"/>
  <c r="R123" i="3"/>
  <c r="P123" i="3"/>
  <c r="L123" i="3"/>
  <c r="K123" i="3"/>
  <c r="J123" i="3"/>
  <c r="H123" i="3"/>
  <c r="E123" i="3"/>
  <c r="D123" i="3"/>
  <c r="C123" i="3"/>
  <c r="B123" i="3"/>
  <c r="AC122" i="3"/>
  <c r="AB122" i="3"/>
  <c r="AA122" i="3"/>
  <c r="Z122" i="3"/>
  <c r="X122" i="3"/>
  <c r="W122" i="3"/>
  <c r="V122" i="3"/>
  <c r="T122" i="3"/>
  <c r="R122" i="3"/>
  <c r="P122" i="3"/>
  <c r="L122" i="3"/>
  <c r="J122" i="3"/>
  <c r="H122" i="3"/>
  <c r="G122" i="3"/>
  <c r="E122" i="3"/>
  <c r="D122" i="3"/>
  <c r="C122" i="3"/>
  <c r="B122" i="3"/>
  <c r="AC121" i="3"/>
  <c r="AB121" i="3"/>
  <c r="AA121" i="3"/>
  <c r="Z121" i="3"/>
  <c r="X121" i="3"/>
  <c r="V121" i="3"/>
  <c r="T121" i="3"/>
  <c r="R121" i="3"/>
  <c r="P121" i="3"/>
  <c r="L121" i="3"/>
  <c r="J121" i="3"/>
  <c r="H121" i="3"/>
  <c r="E121" i="3"/>
  <c r="D121" i="3"/>
  <c r="C121" i="3"/>
  <c r="B121" i="3"/>
  <c r="AC120" i="3"/>
  <c r="AB120" i="3"/>
  <c r="AA120" i="3"/>
  <c r="Z120" i="3"/>
  <c r="X120" i="3"/>
  <c r="V120" i="3"/>
  <c r="T120" i="3"/>
  <c r="R120" i="3"/>
  <c r="P120" i="3"/>
  <c r="L120" i="3"/>
  <c r="J120" i="3"/>
  <c r="H120" i="3"/>
  <c r="E120" i="3"/>
  <c r="D120" i="3"/>
  <c r="C120" i="3"/>
  <c r="B120" i="3"/>
  <c r="AC119" i="3"/>
  <c r="AB119" i="3"/>
  <c r="AA119" i="3"/>
  <c r="Z119" i="3"/>
  <c r="X119" i="3"/>
  <c r="V119" i="3"/>
  <c r="T119" i="3"/>
  <c r="S119" i="3"/>
  <c r="R119" i="3"/>
  <c r="P119" i="3"/>
  <c r="L119" i="3"/>
  <c r="J119" i="3"/>
  <c r="H119" i="3"/>
  <c r="E119" i="3"/>
  <c r="D119" i="3"/>
  <c r="C119" i="3"/>
  <c r="B119" i="3"/>
  <c r="AC118" i="3"/>
  <c r="AB118" i="3"/>
  <c r="AA118" i="3"/>
  <c r="Z118" i="3"/>
  <c r="X118" i="3"/>
  <c r="V118" i="3"/>
  <c r="T118" i="3"/>
  <c r="R118" i="3"/>
  <c r="P118" i="3"/>
  <c r="L118" i="3"/>
  <c r="J118" i="3"/>
  <c r="H118" i="3"/>
  <c r="E118" i="3"/>
  <c r="D118" i="3"/>
  <c r="C118" i="3"/>
  <c r="B118" i="3"/>
  <c r="AC117" i="3"/>
  <c r="AB117" i="3"/>
  <c r="AA117" i="3"/>
  <c r="Z117" i="3"/>
  <c r="X117" i="3"/>
  <c r="V117" i="3"/>
  <c r="T117" i="3"/>
  <c r="R117" i="3"/>
  <c r="P117" i="3"/>
  <c r="L117" i="3"/>
  <c r="J117" i="3"/>
  <c r="I117" i="3"/>
  <c r="H117" i="3"/>
  <c r="E117" i="3"/>
  <c r="D117" i="3"/>
  <c r="C117" i="3"/>
  <c r="B117" i="3"/>
  <c r="AC116" i="3"/>
  <c r="AB116" i="3"/>
  <c r="AA116" i="3"/>
  <c r="Z116" i="3"/>
  <c r="X116" i="3"/>
  <c r="V116" i="3"/>
  <c r="T116" i="3"/>
  <c r="S116" i="3"/>
  <c r="R116" i="3"/>
  <c r="P116" i="3"/>
  <c r="M116" i="3"/>
  <c r="L116" i="3"/>
  <c r="J116" i="3"/>
  <c r="H116" i="3"/>
  <c r="E116" i="3"/>
  <c r="D116" i="3"/>
  <c r="C116" i="3"/>
  <c r="B116" i="3"/>
  <c r="AC115" i="3"/>
  <c r="AB115" i="3"/>
  <c r="AA115" i="3"/>
  <c r="Z115" i="3"/>
  <c r="X115" i="3"/>
  <c r="V115" i="3"/>
  <c r="T115" i="3"/>
  <c r="R115" i="3"/>
  <c r="P115" i="3"/>
  <c r="L115" i="3"/>
  <c r="J115" i="3"/>
  <c r="H115" i="3"/>
  <c r="E115" i="3"/>
  <c r="D115" i="3"/>
  <c r="C115" i="3"/>
  <c r="B115" i="3"/>
  <c r="AC114" i="3"/>
  <c r="AB114" i="3"/>
  <c r="AA114" i="3"/>
  <c r="Z114" i="3"/>
  <c r="X114" i="3"/>
  <c r="V114" i="3"/>
  <c r="T114" i="3"/>
  <c r="R114" i="3"/>
  <c r="P114" i="3"/>
  <c r="L114" i="3"/>
  <c r="K114" i="3"/>
  <c r="J114" i="3"/>
  <c r="H114" i="3"/>
  <c r="E114" i="3"/>
  <c r="D114" i="3"/>
  <c r="C114" i="3"/>
  <c r="B114" i="3"/>
  <c r="AC113" i="3"/>
  <c r="AB113" i="3"/>
  <c r="AA113" i="3"/>
  <c r="Z113" i="3"/>
  <c r="X113" i="3"/>
  <c r="V113" i="3"/>
  <c r="T113" i="3"/>
  <c r="S113" i="3"/>
  <c r="R113" i="3"/>
  <c r="P113" i="3"/>
  <c r="L113" i="3"/>
  <c r="J113" i="3"/>
  <c r="I113" i="3"/>
  <c r="H113" i="3"/>
  <c r="E113" i="3"/>
  <c r="D113" i="3"/>
  <c r="C113" i="3"/>
  <c r="B113" i="3"/>
  <c r="AC112" i="3"/>
  <c r="AB112" i="3"/>
  <c r="AA112" i="3"/>
  <c r="Z112" i="3"/>
  <c r="X112" i="3"/>
  <c r="V112" i="3"/>
  <c r="T112" i="3"/>
  <c r="R112" i="3"/>
  <c r="P112" i="3"/>
  <c r="L112" i="3"/>
  <c r="J112" i="3"/>
  <c r="H112" i="3"/>
  <c r="E112" i="3"/>
  <c r="D112" i="3"/>
  <c r="C112" i="3"/>
  <c r="B112" i="3"/>
  <c r="AC111" i="3"/>
  <c r="AB111" i="3"/>
  <c r="AA111" i="3"/>
  <c r="Z111" i="3"/>
  <c r="X111" i="3"/>
  <c r="W111" i="3"/>
  <c r="V111" i="3"/>
  <c r="T111" i="3"/>
  <c r="S111" i="3"/>
  <c r="R111" i="3"/>
  <c r="P111" i="3"/>
  <c r="L111" i="3"/>
  <c r="J111" i="3"/>
  <c r="H111" i="3"/>
  <c r="F111" i="3"/>
  <c r="E111" i="3"/>
  <c r="D111" i="3"/>
  <c r="C111" i="3"/>
  <c r="B111" i="3"/>
  <c r="AC110" i="3"/>
  <c r="AB110" i="3"/>
  <c r="AA110" i="3"/>
  <c r="Z110" i="3"/>
  <c r="X110" i="3"/>
  <c r="V110" i="3"/>
  <c r="T110" i="3"/>
  <c r="R110" i="3"/>
  <c r="P110" i="3"/>
  <c r="L110" i="3"/>
  <c r="J110" i="3"/>
  <c r="H110" i="3"/>
  <c r="E110" i="3"/>
  <c r="D110" i="3"/>
  <c r="C110" i="3"/>
  <c r="B110" i="3"/>
  <c r="AC109" i="3"/>
  <c r="AB109" i="3"/>
  <c r="AA109" i="3"/>
  <c r="Z109" i="3"/>
  <c r="X109" i="3"/>
  <c r="V109" i="3"/>
  <c r="T109" i="3"/>
  <c r="R109" i="3"/>
  <c r="P109" i="3"/>
  <c r="L109" i="3"/>
  <c r="J109" i="3"/>
  <c r="H109" i="3"/>
  <c r="E109" i="3"/>
  <c r="D109" i="3"/>
  <c r="C109" i="3"/>
  <c r="B109" i="3"/>
  <c r="AC108" i="3"/>
  <c r="AB108" i="3"/>
  <c r="AA108" i="3"/>
  <c r="Z108" i="3"/>
  <c r="X108" i="3"/>
  <c r="W108" i="3"/>
  <c r="V108" i="3"/>
  <c r="T108" i="3"/>
  <c r="R108" i="3"/>
  <c r="Q108" i="3"/>
  <c r="P108" i="3"/>
  <c r="M108" i="3"/>
  <c r="L108" i="3"/>
  <c r="J108" i="3"/>
  <c r="H108" i="3"/>
  <c r="E108" i="3"/>
  <c r="D108" i="3"/>
  <c r="C108" i="3"/>
  <c r="B108" i="3"/>
  <c r="AC107" i="3"/>
  <c r="AB107" i="3"/>
  <c r="AA107" i="3"/>
  <c r="Z107" i="3"/>
  <c r="Y107" i="3"/>
  <c r="X107" i="3"/>
  <c r="V107" i="3"/>
  <c r="T107" i="3"/>
  <c r="S107" i="3"/>
  <c r="R107" i="3"/>
  <c r="P107" i="3"/>
  <c r="L107" i="3"/>
  <c r="K107" i="3"/>
  <c r="J107" i="3"/>
  <c r="H107" i="3"/>
  <c r="E107" i="3"/>
  <c r="D107" i="3"/>
  <c r="C107" i="3"/>
  <c r="B107" i="3"/>
  <c r="AC106" i="3"/>
  <c r="AB106" i="3"/>
  <c r="AA106" i="3"/>
  <c r="Z106" i="3"/>
  <c r="X106" i="3"/>
  <c r="V106" i="3"/>
  <c r="T106" i="3"/>
  <c r="R106" i="3"/>
  <c r="Q106" i="3"/>
  <c r="P106" i="3"/>
  <c r="L106" i="3"/>
  <c r="J106" i="3"/>
  <c r="I106" i="3"/>
  <c r="H106" i="3"/>
  <c r="E106" i="3"/>
  <c r="D106" i="3"/>
  <c r="C106" i="3"/>
  <c r="B106" i="3"/>
  <c r="AC105" i="3"/>
  <c r="AB105" i="3"/>
  <c r="AA105" i="3"/>
  <c r="Z105" i="3"/>
  <c r="Y105" i="3"/>
  <c r="X105" i="3"/>
  <c r="V105" i="3"/>
  <c r="T105" i="3"/>
  <c r="R105" i="3"/>
  <c r="P105" i="3"/>
  <c r="L105" i="3"/>
  <c r="J105" i="3"/>
  <c r="H105" i="3"/>
  <c r="E105" i="3"/>
  <c r="D105" i="3"/>
  <c r="C105" i="3"/>
  <c r="B105" i="3"/>
  <c r="AC104" i="3"/>
  <c r="AB104" i="3"/>
  <c r="AA104" i="3"/>
  <c r="Z104" i="3"/>
  <c r="X104" i="3"/>
  <c r="V104" i="3"/>
  <c r="T104" i="3"/>
  <c r="R104" i="3"/>
  <c r="P104" i="3"/>
  <c r="L104" i="3"/>
  <c r="J104" i="3"/>
  <c r="I104" i="3"/>
  <c r="H104" i="3"/>
  <c r="F104" i="3"/>
  <c r="E104" i="3"/>
  <c r="D104" i="3"/>
  <c r="C104" i="3"/>
  <c r="B104" i="3"/>
  <c r="AC103" i="3"/>
  <c r="AB103" i="3"/>
  <c r="AA103" i="3"/>
  <c r="Z103" i="3"/>
  <c r="X103" i="3"/>
  <c r="W103" i="3"/>
  <c r="V103" i="3"/>
  <c r="T103" i="3"/>
  <c r="R103" i="3"/>
  <c r="P103" i="3"/>
  <c r="L103" i="3"/>
  <c r="J103" i="3"/>
  <c r="H103" i="3"/>
  <c r="E103" i="3"/>
  <c r="D103" i="3"/>
  <c r="C103" i="3"/>
  <c r="B103" i="3"/>
  <c r="AC102" i="3"/>
  <c r="AB102" i="3"/>
  <c r="AA102" i="3"/>
  <c r="Z102" i="3"/>
  <c r="X102" i="3"/>
  <c r="W102" i="3"/>
  <c r="V102" i="3"/>
  <c r="T102" i="3"/>
  <c r="R102" i="3"/>
  <c r="P102" i="3"/>
  <c r="L102" i="3"/>
  <c r="J102" i="3"/>
  <c r="H102" i="3"/>
  <c r="F102" i="3"/>
  <c r="E102" i="3"/>
  <c r="D102" i="3"/>
  <c r="C102" i="3"/>
  <c r="B102" i="3"/>
  <c r="AC101" i="3"/>
  <c r="AB101" i="3"/>
  <c r="AA101" i="3"/>
  <c r="Z101" i="3"/>
  <c r="X101" i="3"/>
  <c r="V101" i="3"/>
  <c r="T101" i="3"/>
  <c r="R101" i="3"/>
  <c r="P101" i="3"/>
  <c r="L101" i="3"/>
  <c r="J101" i="3"/>
  <c r="H101" i="3"/>
  <c r="E101" i="3"/>
  <c r="D101" i="3"/>
  <c r="C101" i="3"/>
  <c r="B101" i="3"/>
  <c r="AC100" i="3"/>
  <c r="AB100" i="3"/>
  <c r="AA100" i="3"/>
  <c r="Z100" i="3"/>
  <c r="X100" i="3"/>
  <c r="W100" i="3"/>
  <c r="V100" i="3"/>
  <c r="T100" i="3"/>
  <c r="S100" i="3"/>
  <c r="R100" i="3"/>
  <c r="P100" i="3"/>
  <c r="M100" i="3"/>
  <c r="L100" i="3"/>
  <c r="J100" i="3"/>
  <c r="I100" i="3"/>
  <c r="H100" i="3"/>
  <c r="E100" i="3"/>
  <c r="D100" i="3"/>
  <c r="C100" i="3"/>
  <c r="B100" i="3"/>
  <c r="AC99" i="3"/>
  <c r="AB99" i="3"/>
  <c r="AA99" i="3"/>
  <c r="Z99" i="3"/>
  <c r="Y99" i="3"/>
  <c r="X99" i="3"/>
  <c r="V99" i="3"/>
  <c r="T99" i="3"/>
  <c r="R99" i="3"/>
  <c r="P99" i="3"/>
  <c r="L99" i="3"/>
  <c r="J99" i="3"/>
  <c r="H99" i="3"/>
  <c r="E99" i="3"/>
  <c r="D99" i="3"/>
  <c r="C99" i="3"/>
  <c r="B99" i="3"/>
  <c r="AC98" i="3"/>
  <c r="AB98" i="3"/>
  <c r="AA98" i="3"/>
  <c r="Z98" i="3"/>
  <c r="Y98" i="3"/>
  <c r="X98" i="3"/>
  <c r="W98" i="3"/>
  <c r="V98" i="3"/>
  <c r="T98" i="3"/>
  <c r="R98" i="3"/>
  <c r="Q98" i="3"/>
  <c r="P98" i="3"/>
  <c r="M98" i="3"/>
  <c r="L98" i="3"/>
  <c r="K98" i="3"/>
  <c r="J98" i="3"/>
  <c r="H98" i="3"/>
  <c r="E98" i="3"/>
  <c r="D98" i="3"/>
  <c r="C98" i="3"/>
  <c r="B98" i="3"/>
  <c r="AC97" i="3"/>
  <c r="AB97" i="3"/>
  <c r="AA97" i="3"/>
  <c r="Z97" i="3"/>
  <c r="X97" i="3"/>
  <c r="V97" i="3"/>
  <c r="T97" i="3"/>
  <c r="S97" i="3"/>
  <c r="R97" i="3"/>
  <c r="P97" i="3"/>
  <c r="L97" i="3"/>
  <c r="J97" i="3"/>
  <c r="H97" i="3"/>
  <c r="E97" i="3"/>
  <c r="D97" i="3"/>
  <c r="C97" i="3"/>
  <c r="B97" i="3"/>
  <c r="AC96" i="3"/>
  <c r="AB96" i="3"/>
  <c r="AA96" i="3"/>
  <c r="Z96" i="3"/>
  <c r="X96" i="3"/>
  <c r="V96" i="3"/>
  <c r="T96" i="3"/>
  <c r="R96" i="3"/>
  <c r="P96" i="3"/>
  <c r="L96" i="3"/>
  <c r="J96" i="3"/>
  <c r="H96" i="3"/>
  <c r="E96" i="3"/>
  <c r="D96" i="3"/>
  <c r="C96" i="3"/>
  <c r="B96" i="3"/>
  <c r="AC95" i="3"/>
  <c r="AB95" i="3"/>
  <c r="AA95" i="3"/>
  <c r="Z95" i="3"/>
  <c r="X95" i="3"/>
  <c r="W95" i="3"/>
  <c r="V95" i="3"/>
  <c r="T95" i="3"/>
  <c r="R95" i="3"/>
  <c r="P95" i="3"/>
  <c r="M95" i="3"/>
  <c r="L95" i="3"/>
  <c r="J95" i="3"/>
  <c r="I95" i="3"/>
  <c r="H95" i="3"/>
  <c r="G95" i="3"/>
  <c r="F95" i="3"/>
  <c r="E95" i="3"/>
  <c r="D95" i="3"/>
  <c r="C95" i="3"/>
  <c r="B95" i="3"/>
  <c r="AC94" i="3"/>
  <c r="AB94" i="3"/>
  <c r="AA94" i="3"/>
  <c r="Z94" i="3"/>
  <c r="Y94" i="3"/>
  <c r="X94" i="3"/>
  <c r="V94" i="3"/>
  <c r="T94" i="3"/>
  <c r="R94" i="3"/>
  <c r="P94" i="3"/>
  <c r="L94" i="3"/>
  <c r="J94" i="3"/>
  <c r="I94" i="3"/>
  <c r="H94" i="3"/>
  <c r="E94" i="3"/>
  <c r="D94" i="3"/>
  <c r="C94" i="3"/>
  <c r="B94" i="3"/>
  <c r="AC93" i="3"/>
  <c r="AB93" i="3"/>
  <c r="AA93" i="3"/>
  <c r="Z93" i="3"/>
  <c r="X93" i="3"/>
  <c r="V93" i="3"/>
  <c r="T93" i="3"/>
  <c r="R93" i="3"/>
  <c r="P93" i="3"/>
  <c r="O93" i="3"/>
  <c r="N93" i="3"/>
  <c r="L93" i="3"/>
  <c r="J93" i="3"/>
  <c r="H93" i="3"/>
  <c r="E93" i="3"/>
  <c r="D93" i="3"/>
  <c r="C93" i="3"/>
  <c r="B93" i="3"/>
  <c r="AC92" i="3"/>
  <c r="AB92" i="3"/>
  <c r="AA92" i="3"/>
  <c r="Z92" i="3"/>
  <c r="Y92" i="3"/>
  <c r="X92" i="3"/>
  <c r="V92" i="3"/>
  <c r="T92" i="3"/>
  <c r="S92" i="3"/>
  <c r="R92" i="3"/>
  <c r="P92" i="3"/>
  <c r="M92" i="3"/>
  <c r="L92" i="3"/>
  <c r="J92" i="3"/>
  <c r="I92" i="3"/>
  <c r="H92" i="3"/>
  <c r="E92" i="3"/>
  <c r="D92" i="3"/>
  <c r="C92" i="3"/>
  <c r="B92" i="3"/>
  <c r="AC91" i="3"/>
  <c r="AB91" i="3"/>
  <c r="AA91" i="3"/>
  <c r="Z91" i="3"/>
  <c r="Y91" i="3"/>
  <c r="X91" i="3"/>
  <c r="W91" i="3"/>
  <c r="V91" i="3"/>
  <c r="T91" i="3"/>
  <c r="R91" i="3"/>
  <c r="P91" i="3"/>
  <c r="L91" i="3"/>
  <c r="K91" i="3"/>
  <c r="J91" i="3"/>
  <c r="H91" i="3"/>
  <c r="E91" i="3"/>
  <c r="D91" i="3"/>
  <c r="C91" i="3"/>
  <c r="B91" i="3"/>
  <c r="AC90" i="3"/>
  <c r="AB90" i="3"/>
  <c r="AA90" i="3"/>
  <c r="Z90" i="3"/>
  <c r="X90" i="3"/>
  <c r="V90" i="3"/>
  <c r="T90" i="3"/>
  <c r="R90" i="3"/>
  <c r="P90" i="3"/>
  <c r="L90" i="3"/>
  <c r="K90" i="3"/>
  <c r="J90" i="3"/>
  <c r="H90" i="3"/>
  <c r="E90" i="3"/>
  <c r="D90" i="3"/>
  <c r="C90" i="3"/>
  <c r="B90" i="3"/>
  <c r="AC89" i="3"/>
  <c r="AB89" i="3"/>
  <c r="AA89" i="3"/>
  <c r="Z89" i="3"/>
  <c r="X89" i="3"/>
  <c r="V89" i="3"/>
  <c r="T89" i="3"/>
  <c r="R89" i="3"/>
  <c r="P89" i="3"/>
  <c r="L89" i="3"/>
  <c r="J89" i="3"/>
  <c r="H89" i="3"/>
  <c r="E89" i="3"/>
  <c r="D89" i="3"/>
  <c r="C89" i="3"/>
  <c r="B89" i="3"/>
  <c r="AC88" i="3"/>
  <c r="AB88" i="3"/>
  <c r="AA88" i="3"/>
  <c r="Z88" i="3"/>
  <c r="X88" i="3"/>
  <c r="V88" i="3"/>
  <c r="T88" i="3"/>
  <c r="R88" i="3"/>
  <c r="P88" i="3"/>
  <c r="O88" i="3"/>
  <c r="M88" i="3"/>
  <c r="L88" i="3"/>
  <c r="J88" i="3"/>
  <c r="H88" i="3"/>
  <c r="E88" i="3"/>
  <c r="D88" i="3"/>
  <c r="C88" i="3"/>
  <c r="B88" i="3"/>
  <c r="AC87" i="3"/>
  <c r="AB87" i="3"/>
  <c r="AA87" i="3"/>
  <c r="Z87" i="3"/>
  <c r="X87" i="3"/>
  <c r="V87" i="3"/>
  <c r="T87" i="3"/>
  <c r="R87" i="3"/>
  <c r="P87" i="3"/>
  <c r="L87" i="3"/>
  <c r="J87" i="3"/>
  <c r="H87" i="3"/>
  <c r="E87" i="3"/>
  <c r="D87" i="3"/>
  <c r="C87" i="3"/>
  <c r="B87" i="3"/>
  <c r="AC86" i="3"/>
  <c r="AB86" i="3"/>
  <c r="AA86" i="3"/>
  <c r="Z86" i="3"/>
  <c r="X86" i="3"/>
  <c r="V86" i="3"/>
  <c r="T86" i="3"/>
  <c r="R86" i="3"/>
  <c r="P86" i="3"/>
  <c r="L86" i="3"/>
  <c r="J86" i="3"/>
  <c r="I86" i="3"/>
  <c r="H86" i="3"/>
  <c r="G86" i="3"/>
  <c r="E86" i="3"/>
  <c r="D86" i="3"/>
  <c r="C86" i="3"/>
  <c r="B86" i="3"/>
  <c r="AC85" i="3"/>
  <c r="AB85" i="3"/>
  <c r="AA85" i="3"/>
  <c r="Z85" i="3"/>
  <c r="Y85" i="3"/>
  <c r="X85" i="3"/>
  <c r="V85" i="3"/>
  <c r="T85" i="3"/>
  <c r="R85" i="3"/>
  <c r="P85" i="3"/>
  <c r="L85" i="3"/>
  <c r="J85" i="3"/>
  <c r="H85" i="3"/>
  <c r="E85" i="3"/>
  <c r="D85" i="3"/>
  <c r="C85" i="3"/>
  <c r="B85" i="3"/>
  <c r="AC84" i="3"/>
  <c r="AB84" i="3"/>
  <c r="AA84" i="3"/>
  <c r="Z84" i="3"/>
  <c r="Y84" i="3"/>
  <c r="X84" i="3"/>
  <c r="V84" i="3"/>
  <c r="T84" i="3"/>
  <c r="R84" i="3"/>
  <c r="P84" i="3"/>
  <c r="L84" i="3"/>
  <c r="J84" i="3"/>
  <c r="H84" i="3"/>
  <c r="E84" i="3"/>
  <c r="D84" i="3"/>
  <c r="C84" i="3"/>
  <c r="B84" i="3"/>
  <c r="AC83" i="3"/>
  <c r="AB83" i="3"/>
  <c r="AA83" i="3"/>
  <c r="Z83" i="3"/>
  <c r="X83" i="3"/>
  <c r="V83" i="3"/>
  <c r="T83" i="3"/>
  <c r="R83" i="3"/>
  <c r="P83" i="3"/>
  <c r="M83" i="3"/>
  <c r="L83" i="3"/>
  <c r="J83" i="3"/>
  <c r="H83" i="3"/>
  <c r="E83" i="3"/>
  <c r="D83" i="3"/>
  <c r="C83" i="3"/>
  <c r="B83" i="3"/>
  <c r="AC82" i="3"/>
  <c r="AB82" i="3"/>
  <c r="AA82" i="3"/>
  <c r="Z82" i="3"/>
  <c r="X82" i="3"/>
  <c r="W82" i="3"/>
  <c r="V82" i="3"/>
  <c r="T82" i="3"/>
  <c r="R82" i="3"/>
  <c r="P82" i="3"/>
  <c r="L82" i="3"/>
  <c r="K82" i="3"/>
  <c r="J82" i="3"/>
  <c r="H82" i="3"/>
  <c r="E82" i="3"/>
  <c r="D82" i="3"/>
  <c r="C82" i="3"/>
  <c r="B82" i="3"/>
  <c r="AC81" i="3"/>
  <c r="AB81" i="3"/>
  <c r="AA81" i="3"/>
  <c r="Z81" i="3"/>
  <c r="X81" i="3"/>
  <c r="V81" i="3"/>
  <c r="T81" i="3"/>
  <c r="S81" i="3"/>
  <c r="R81" i="3"/>
  <c r="P81" i="3"/>
  <c r="O81" i="3"/>
  <c r="N81" i="3"/>
  <c r="L81" i="3"/>
  <c r="J81" i="3"/>
  <c r="H81" i="3"/>
  <c r="E81" i="3"/>
  <c r="D81" i="3"/>
  <c r="C81" i="3"/>
  <c r="B81" i="3"/>
  <c r="AC80" i="3"/>
  <c r="AB80" i="3"/>
  <c r="AA80" i="3"/>
  <c r="Z80" i="3"/>
  <c r="Y80" i="3"/>
  <c r="X80" i="3"/>
  <c r="V80" i="3"/>
  <c r="T80" i="3"/>
  <c r="R80" i="3"/>
  <c r="P80" i="3"/>
  <c r="L80" i="3"/>
  <c r="J80" i="3"/>
  <c r="H80" i="3"/>
  <c r="E80" i="3"/>
  <c r="D80" i="3"/>
  <c r="C80" i="3"/>
  <c r="B80" i="3"/>
  <c r="AC79" i="3"/>
  <c r="AB79" i="3"/>
  <c r="AA79" i="3"/>
  <c r="Z79" i="3"/>
  <c r="X79" i="3"/>
  <c r="W79" i="3"/>
  <c r="V79" i="3"/>
  <c r="T79" i="3"/>
  <c r="R79" i="3"/>
  <c r="P79" i="3"/>
  <c r="M79" i="3"/>
  <c r="L79" i="3"/>
  <c r="J79" i="3"/>
  <c r="H79" i="3"/>
  <c r="G79" i="3"/>
  <c r="F79" i="3"/>
  <c r="E79" i="3"/>
  <c r="D79" i="3"/>
  <c r="C79" i="3"/>
  <c r="B79" i="3"/>
  <c r="AC78" i="3"/>
  <c r="AB78" i="3"/>
  <c r="AA78" i="3"/>
  <c r="Z78" i="3"/>
  <c r="X78" i="3"/>
  <c r="V78" i="3"/>
  <c r="T78" i="3"/>
  <c r="R78" i="3"/>
  <c r="P78" i="3"/>
  <c r="M78" i="3"/>
  <c r="L78" i="3"/>
  <c r="K78" i="3"/>
  <c r="J78" i="3"/>
  <c r="H78" i="3"/>
  <c r="E78" i="3"/>
  <c r="D78" i="3"/>
  <c r="C78" i="3"/>
  <c r="B78" i="3"/>
  <c r="AC77" i="3"/>
  <c r="AB77" i="3"/>
  <c r="AA77" i="3"/>
  <c r="Z77" i="3"/>
  <c r="X77" i="3"/>
  <c r="V77" i="3"/>
  <c r="T77" i="3"/>
  <c r="R77" i="3"/>
  <c r="P77" i="3"/>
  <c r="L77" i="3"/>
  <c r="J77" i="3"/>
  <c r="H77" i="3"/>
  <c r="E77" i="3"/>
  <c r="D77" i="3"/>
  <c r="C77" i="3"/>
  <c r="B77" i="3"/>
  <c r="AC76" i="3"/>
  <c r="AB76" i="3"/>
  <c r="AA76" i="3"/>
  <c r="Z76" i="3"/>
  <c r="X76" i="3"/>
  <c r="V76" i="3"/>
  <c r="T76" i="3"/>
  <c r="R76" i="3"/>
  <c r="P76" i="3"/>
  <c r="M76" i="3"/>
  <c r="L76" i="3"/>
  <c r="J76" i="3"/>
  <c r="H76" i="3"/>
  <c r="E76" i="3"/>
  <c r="D76" i="3"/>
  <c r="C76" i="3"/>
  <c r="B76" i="3"/>
  <c r="AC75" i="3"/>
  <c r="AB75" i="3"/>
  <c r="AA75" i="3"/>
  <c r="Z75" i="3"/>
  <c r="X75" i="3"/>
  <c r="V75" i="3"/>
  <c r="T75" i="3"/>
  <c r="R75" i="3"/>
  <c r="P75" i="3"/>
  <c r="L75" i="3"/>
  <c r="K75" i="3"/>
  <c r="J75" i="3"/>
  <c r="I75" i="3"/>
  <c r="H75" i="3"/>
  <c r="E75" i="3"/>
  <c r="D75" i="3"/>
  <c r="C75" i="3"/>
  <c r="B75" i="3"/>
  <c r="AC74" i="3"/>
  <c r="AB74" i="3"/>
  <c r="AA74" i="3"/>
  <c r="Z74" i="3"/>
  <c r="X74" i="3"/>
  <c r="V74" i="3"/>
  <c r="T74" i="3"/>
  <c r="S74" i="3"/>
  <c r="R74" i="3"/>
  <c r="P74" i="3"/>
  <c r="L74" i="3"/>
  <c r="J74" i="3"/>
  <c r="H74" i="3"/>
  <c r="E74" i="3"/>
  <c r="D74" i="3"/>
  <c r="C74" i="3"/>
  <c r="B74" i="3"/>
  <c r="AC73" i="3"/>
  <c r="AB73" i="3"/>
  <c r="AA73" i="3"/>
  <c r="Z73" i="3"/>
  <c r="X73" i="3"/>
  <c r="V73" i="3"/>
  <c r="T73" i="3"/>
  <c r="R73" i="3"/>
  <c r="P73" i="3"/>
  <c r="L73" i="3"/>
  <c r="J73" i="3"/>
  <c r="H73" i="3"/>
  <c r="E73" i="3"/>
  <c r="D73" i="3"/>
  <c r="C73" i="3"/>
  <c r="B73" i="3"/>
  <c r="AC72" i="3"/>
  <c r="AB72" i="3"/>
  <c r="AA72" i="3"/>
  <c r="Z72" i="3"/>
  <c r="Y72" i="3"/>
  <c r="X72" i="3"/>
  <c r="V72" i="3"/>
  <c r="T72" i="3"/>
  <c r="R72" i="3"/>
  <c r="P72" i="3"/>
  <c r="M72" i="3"/>
  <c r="L72" i="3"/>
  <c r="K72" i="3"/>
  <c r="J72" i="3"/>
  <c r="H72" i="3"/>
  <c r="E72" i="3"/>
  <c r="D72" i="3"/>
  <c r="C72" i="3"/>
  <c r="B72" i="3"/>
  <c r="AC71" i="3"/>
  <c r="AB71" i="3"/>
  <c r="AA71" i="3"/>
  <c r="Z71" i="3"/>
  <c r="X71" i="3"/>
  <c r="W71" i="3"/>
  <c r="V71" i="3"/>
  <c r="T71" i="3"/>
  <c r="R71" i="3"/>
  <c r="Q71" i="3"/>
  <c r="P71" i="3"/>
  <c r="L71" i="3"/>
  <c r="J71" i="3"/>
  <c r="H71" i="3"/>
  <c r="G71" i="3"/>
  <c r="F71" i="3"/>
  <c r="E71" i="3"/>
  <c r="D71" i="3"/>
  <c r="C71" i="3"/>
  <c r="B71" i="3"/>
  <c r="AC70" i="3"/>
  <c r="AB70" i="3"/>
  <c r="AA70" i="3"/>
  <c r="Z70" i="3"/>
  <c r="X70" i="3"/>
  <c r="V70" i="3"/>
  <c r="T70" i="3"/>
  <c r="R70" i="3"/>
  <c r="P70" i="3"/>
  <c r="L70" i="3"/>
  <c r="J70" i="3"/>
  <c r="H70" i="3"/>
  <c r="E70" i="3"/>
  <c r="D70" i="3"/>
  <c r="C70" i="3"/>
  <c r="B70" i="3"/>
  <c r="AC69" i="3"/>
  <c r="AB69" i="3"/>
  <c r="AA69" i="3"/>
  <c r="Z69" i="3"/>
  <c r="X69" i="3"/>
  <c r="V69" i="3"/>
  <c r="T69" i="3"/>
  <c r="S69" i="3"/>
  <c r="R69" i="3"/>
  <c r="P69" i="3"/>
  <c r="O69" i="3"/>
  <c r="L69" i="3"/>
  <c r="J69" i="3"/>
  <c r="H69" i="3"/>
  <c r="E69" i="3"/>
  <c r="D69" i="3"/>
  <c r="C69" i="3"/>
  <c r="B69" i="3"/>
  <c r="AC68" i="3"/>
  <c r="AB68" i="3"/>
  <c r="AA68" i="3"/>
  <c r="Z68" i="3"/>
  <c r="Y68" i="3"/>
  <c r="X68" i="3"/>
  <c r="V68" i="3"/>
  <c r="T68" i="3"/>
  <c r="S68" i="3"/>
  <c r="R68" i="3"/>
  <c r="P68" i="3"/>
  <c r="L68" i="3"/>
  <c r="J68" i="3"/>
  <c r="H68" i="3"/>
  <c r="E68" i="3"/>
  <c r="D68" i="3"/>
  <c r="C68" i="3"/>
  <c r="B68" i="3"/>
  <c r="AC67" i="3"/>
  <c r="AB67" i="3"/>
  <c r="AA67" i="3"/>
  <c r="Z67" i="3"/>
  <c r="X67" i="3"/>
  <c r="V67" i="3"/>
  <c r="T67" i="3"/>
  <c r="R67" i="3"/>
  <c r="P67" i="3"/>
  <c r="L67" i="3"/>
  <c r="K67" i="3"/>
  <c r="J67" i="3"/>
  <c r="I67" i="3"/>
  <c r="H67" i="3"/>
  <c r="E67" i="3"/>
  <c r="D67" i="3"/>
  <c r="C67" i="3"/>
  <c r="B67" i="3"/>
  <c r="AC66" i="3"/>
  <c r="AB66" i="3"/>
  <c r="AA66" i="3"/>
  <c r="Z66" i="3"/>
  <c r="X66" i="3"/>
  <c r="V66" i="3"/>
  <c r="T66" i="3"/>
  <c r="S66" i="3"/>
  <c r="R66" i="3"/>
  <c r="P66" i="3"/>
  <c r="L66" i="3"/>
  <c r="K66" i="3"/>
  <c r="J66" i="3"/>
  <c r="I66" i="3"/>
  <c r="H66" i="3"/>
  <c r="E66" i="3"/>
  <c r="D66" i="3"/>
  <c r="C66" i="3"/>
  <c r="B66" i="3"/>
  <c r="AC65" i="3"/>
  <c r="AB65" i="3"/>
  <c r="AA65" i="3"/>
  <c r="Z65" i="3"/>
  <c r="X65" i="3"/>
  <c r="V65" i="3"/>
  <c r="T65" i="3"/>
  <c r="R65" i="3"/>
  <c r="P65" i="3"/>
  <c r="L65" i="3"/>
  <c r="J65" i="3"/>
  <c r="H65" i="3"/>
  <c r="E65" i="3"/>
  <c r="D65" i="3"/>
  <c r="C65" i="3"/>
  <c r="B65" i="3"/>
  <c r="AC64" i="3"/>
  <c r="AB64" i="3"/>
  <c r="AA64" i="3"/>
  <c r="Z64" i="3"/>
  <c r="X64" i="3"/>
  <c r="V64" i="3"/>
  <c r="T64" i="3"/>
  <c r="R64" i="3"/>
  <c r="P64" i="3"/>
  <c r="L64" i="3"/>
  <c r="J64" i="3"/>
  <c r="H64" i="3"/>
  <c r="E64" i="3"/>
  <c r="D64" i="3"/>
  <c r="C64" i="3"/>
  <c r="B64" i="3"/>
  <c r="AC63" i="3"/>
  <c r="AB63" i="3"/>
  <c r="AA63" i="3"/>
  <c r="Z63" i="3"/>
  <c r="X63" i="3"/>
  <c r="V63" i="3"/>
  <c r="T63" i="3"/>
  <c r="R63" i="3"/>
  <c r="P63" i="3"/>
  <c r="L63" i="3"/>
  <c r="J63" i="3"/>
  <c r="I63" i="3"/>
  <c r="H63" i="3"/>
  <c r="E63" i="3"/>
  <c r="D63" i="3"/>
  <c r="C63" i="3"/>
  <c r="B63" i="3"/>
  <c r="AC62" i="3"/>
  <c r="AB62" i="3"/>
  <c r="AA62" i="3"/>
  <c r="Z62" i="3"/>
  <c r="X62" i="3"/>
  <c r="V62" i="3"/>
  <c r="T62" i="3"/>
  <c r="R62" i="3"/>
  <c r="P62" i="3"/>
  <c r="O62" i="3"/>
  <c r="L62" i="3"/>
  <c r="J62" i="3"/>
  <c r="H62" i="3"/>
  <c r="E62" i="3"/>
  <c r="D62" i="3"/>
  <c r="C62" i="3"/>
  <c r="B62" i="3"/>
  <c r="AC61" i="3"/>
  <c r="AB61" i="3"/>
  <c r="AA61" i="3"/>
  <c r="Z61" i="3"/>
  <c r="X61" i="3"/>
  <c r="V61" i="3"/>
  <c r="T61" i="3"/>
  <c r="R61" i="3"/>
  <c r="P61" i="3"/>
  <c r="L61" i="3"/>
  <c r="K61" i="3"/>
  <c r="J61" i="3"/>
  <c r="H61" i="3"/>
  <c r="E61" i="3"/>
  <c r="D61" i="3"/>
  <c r="C61" i="3"/>
  <c r="B61" i="3"/>
  <c r="AC60" i="3"/>
  <c r="AB60" i="3"/>
  <c r="AA60" i="3"/>
  <c r="Z60" i="3"/>
  <c r="X60" i="3"/>
  <c r="V60" i="3"/>
  <c r="T60" i="3"/>
  <c r="R60" i="3"/>
  <c r="P60" i="3"/>
  <c r="L60" i="3"/>
  <c r="J60" i="3"/>
  <c r="H60" i="3"/>
  <c r="E60" i="3"/>
  <c r="D60" i="3"/>
  <c r="C60" i="3"/>
  <c r="B60" i="3"/>
  <c r="AC59" i="3"/>
  <c r="AB59" i="3"/>
  <c r="AA59" i="3"/>
  <c r="Z59" i="3"/>
  <c r="X59" i="3"/>
  <c r="W59" i="3"/>
  <c r="V59" i="3"/>
  <c r="T59" i="3"/>
  <c r="R59" i="3"/>
  <c r="P59" i="3"/>
  <c r="L59" i="3"/>
  <c r="J59" i="3"/>
  <c r="H59" i="3"/>
  <c r="F59" i="3"/>
  <c r="E59" i="3"/>
  <c r="D59" i="3"/>
  <c r="C59" i="3"/>
  <c r="B59" i="3"/>
  <c r="AC58" i="3"/>
  <c r="AB58" i="3"/>
  <c r="AA58" i="3"/>
  <c r="Z58" i="3"/>
  <c r="X58" i="3"/>
  <c r="V58" i="3"/>
  <c r="T58" i="3"/>
  <c r="R58" i="3"/>
  <c r="P58" i="3"/>
  <c r="L58" i="3"/>
  <c r="J58" i="3"/>
  <c r="H58" i="3"/>
  <c r="E58" i="3"/>
  <c r="D58" i="3"/>
  <c r="C58" i="3"/>
  <c r="B58" i="3"/>
  <c r="AC57" i="3"/>
  <c r="AB57" i="3"/>
  <c r="AA57" i="3"/>
  <c r="Z57" i="3"/>
  <c r="X57" i="3"/>
  <c r="V57" i="3"/>
  <c r="T57" i="3"/>
  <c r="R57" i="3"/>
  <c r="P57" i="3"/>
  <c r="M57" i="3"/>
  <c r="L57" i="3"/>
  <c r="J57" i="3"/>
  <c r="H57" i="3"/>
  <c r="E57" i="3"/>
  <c r="D57" i="3"/>
  <c r="C57" i="3"/>
  <c r="B57" i="3"/>
  <c r="AC56" i="3"/>
  <c r="AB56" i="3"/>
  <c r="AA56" i="3"/>
  <c r="Z56" i="3"/>
  <c r="Y56" i="3"/>
  <c r="X56" i="3"/>
  <c r="V56" i="3"/>
  <c r="T56" i="3"/>
  <c r="R56" i="3"/>
  <c r="P56" i="3"/>
  <c r="L56" i="3"/>
  <c r="J56" i="3"/>
  <c r="H56" i="3"/>
  <c r="E56" i="3"/>
  <c r="D56" i="3"/>
  <c r="C56" i="3"/>
  <c r="B56" i="3"/>
  <c r="AC55" i="3"/>
  <c r="AB55" i="3"/>
  <c r="AA55" i="3"/>
  <c r="Z55" i="3"/>
  <c r="X55" i="3"/>
  <c r="V55" i="3"/>
  <c r="T55" i="3"/>
  <c r="R55" i="3"/>
  <c r="P55" i="3"/>
  <c r="M55" i="3"/>
  <c r="L55" i="3"/>
  <c r="J55" i="3"/>
  <c r="H55" i="3"/>
  <c r="F55" i="3"/>
  <c r="E55" i="3"/>
  <c r="D55" i="3"/>
  <c r="C55" i="3"/>
  <c r="B55" i="3"/>
  <c r="AC54" i="3"/>
  <c r="AB54" i="3"/>
  <c r="AA54" i="3"/>
  <c r="Z54" i="3"/>
  <c r="Y54" i="3"/>
  <c r="X54" i="3"/>
  <c r="V54" i="3"/>
  <c r="T54" i="3"/>
  <c r="R54" i="3"/>
  <c r="P54" i="3"/>
  <c r="L54" i="3"/>
  <c r="J54" i="3"/>
  <c r="H54" i="3"/>
  <c r="E54" i="3"/>
  <c r="D54" i="3"/>
  <c r="C54" i="3"/>
  <c r="B54" i="3"/>
  <c r="AC53" i="3"/>
  <c r="AB53" i="3"/>
  <c r="AA53" i="3"/>
  <c r="Z53" i="3"/>
  <c r="X53" i="3"/>
  <c r="V53" i="3"/>
  <c r="T53" i="3"/>
  <c r="S53" i="3"/>
  <c r="R53" i="3"/>
  <c r="P53" i="3"/>
  <c r="L53" i="3"/>
  <c r="J53" i="3"/>
  <c r="H53" i="3"/>
  <c r="E53" i="3"/>
  <c r="D53" i="3"/>
  <c r="C53" i="3"/>
  <c r="B53" i="3"/>
  <c r="AC52" i="3"/>
  <c r="AB52" i="3"/>
  <c r="AA52" i="3"/>
  <c r="Z52" i="3"/>
  <c r="Y52" i="3"/>
  <c r="X52" i="3"/>
  <c r="V52" i="3"/>
  <c r="T52" i="3"/>
  <c r="R52" i="3"/>
  <c r="P52" i="3"/>
  <c r="M52" i="3"/>
  <c r="L52" i="3"/>
  <c r="J52" i="3"/>
  <c r="H52" i="3"/>
  <c r="F52" i="3"/>
  <c r="E52" i="3"/>
  <c r="D52" i="3"/>
  <c r="C52" i="3"/>
  <c r="B52" i="3"/>
  <c r="AC51" i="3"/>
  <c r="AB51" i="3"/>
  <c r="AA51" i="3"/>
  <c r="Z51" i="3"/>
  <c r="X51" i="3"/>
  <c r="V51" i="3"/>
  <c r="T51" i="3"/>
  <c r="R51" i="3"/>
  <c r="P51" i="3"/>
  <c r="M51" i="3"/>
  <c r="L51" i="3"/>
  <c r="K51" i="3"/>
  <c r="J51" i="3"/>
  <c r="H51" i="3"/>
  <c r="E51" i="3"/>
  <c r="D51" i="3"/>
  <c r="C51" i="3"/>
  <c r="B51" i="3"/>
  <c r="AC50" i="3"/>
  <c r="AB50" i="3"/>
  <c r="AA50" i="3"/>
  <c r="Z50" i="3"/>
  <c r="X50" i="3"/>
  <c r="V50" i="3"/>
  <c r="T50" i="3"/>
  <c r="R50" i="3"/>
  <c r="P50" i="3"/>
  <c r="L50" i="3"/>
  <c r="J50" i="3"/>
  <c r="H50" i="3"/>
  <c r="E50" i="3"/>
  <c r="D50" i="3"/>
  <c r="C50" i="3"/>
  <c r="B50" i="3"/>
  <c r="AC49" i="3"/>
  <c r="AB49" i="3"/>
  <c r="AA49" i="3"/>
  <c r="Z49" i="3"/>
  <c r="X49" i="3"/>
  <c r="V49" i="3"/>
  <c r="T49" i="3"/>
  <c r="R49" i="3"/>
  <c r="P49" i="3"/>
  <c r="L49" i="3"/>
  <c r="J49" i="3"/>
  <c r="H49" i="3"/>
  <c r="E49" i="3"/>
  <c r="C49" i="3"/>
  <c r="B49" i="3"/>
  <c r="AC48" i="3"/>
  <c r="AB48" i="3"/>
  <c r="AA48" i="3"/>
  <c r="Z48" i="3"/>
  <c r="Y48" i="3"/>
  <c r="X48" i="3"/>
  <c r="V48" i="3"/>
  <c r="T48" i="3"/>
  <c r="R48" i="3"/>
  <c r="P48" i="3"/>
  <c r="L48" i="3"/>
  <c r="J48" i="3"/>
  <c r="H48" i="3"/>
  <c r="E48" i="3"/>
  <c r="D48" i="3"/>
  <c r="C48" i="3"/>
  <c r="B48" i="3"/>
  <c r="AC47" i="3"/>
  <c r="AB47" i="3"/>
  <c r="AA47" i="3"/>
  <c r="Z47" i="3"/>
  <c r="X47" i="3"/>
  <c r="W47" i="3"/>
  <c r="V47" i="3"/>
  <c r="T47" i="3"/>
  <c r="R47" i="3"/>
  <c r="P47" i="3"/>
  <c r="M47" i="3"/>
  <c r="L47" i="3"/>
  <c r="J47" i="3"/>
  <c r="H47" i="3"/>
  <c r="F47" i="3"/>
  <c r="E47" i="3"/>
  <c r="D47" i="3"/>
  <c r="C47" i="3"/>
  <c r="B47" i="3"/>
  <c r="AC46" i="3"/>
  <c r="AB46" i="3"/>
  <c r="AA46" i="3"/>
  <c r="Z46" i="3"/>
  <c r="X46" i="3"/>
  <c r="W46" i="3"/>
  <c r="V46" i="3"/>
  <c r="T46" i="3"/>
  <c r="R46" i="3"/>
  <c r="P46" i="3"/>
  <c r="L46" i="3"/>
  <c r="K46" i="3"/>
  <c r="J46" i="3"/>
  <c r="H46" i="3"/>
  <c r="E46" i="3"/>
  <c r="D46" i="3"/>
  <c r="C46" i="3"/>
  <c r="B46" i="3"/>
  <c r="AC45" i="3"/>
  <c r="AB45" i="3"/>
  <c r="AA45" i="3"/>
  <c r="Z45" i="3"/>
  <c r="X45" i="3"/>
  <c r="V45" i="3"/>
  <c r="T45" i="3"/>
  <c r="S45" i="3"/>
  <c r="R45" i="3"/>
  <c r="P45" i="3"/>
  <c r="L45" i="3"/>
  <c r="J45" i="3"/>
  <c r="H45" i="3"/>
  <c r="E45" i="3"/>
  <c r="D45" i="3"/>
  <c r="C45" i="3"/>
  <c r="B45" i="3"/>
  <c r="AC44" i="3"/>
  <c r="AB44" i="3"/>
  <c r="AA44" i="3"/>
  <c r="Z44" i="3"/>
  <c r="X44" i="3"/>
  <c r="V44" i="3"/>
  <c r="T44" i="3"/>
  <c r="R44" i="3"/>
  <c r="P44" i="3"/>
  <c r="L44" i="3"/>
  <c r="J44" i="3"/>
  <c r="H44" i="3"/>
  <c r="E44" i="3"/>
  <c r="D44" i="3"/>
  <c r="C44" i="3"/>
  <c r="B44" i="3"/>
  <c r="AC43" i="3"/>
  <c r="AB43" i="3"/>
  <c r="AA43" i="3"/>
  <c r="Z43" i="3"/>
  <c r="X43" i="3"/>
  <c r="V43" i="3"/>
  <c r="T43" i="3"/>
  <c r="R43" i="3"/>
  <c r="P43" i="3"/>
  <c r="L43" i="3"/>
  <c r="J43" i="3"/>
  <c r="H43" i="3"/>
  <c r="G43" i="3"/>
  <c r="F43" i="3"/>
  <c r="E43" i="3"/>
  <c r="D43" i="3"/>
  <c r="C43" i="3"/>
  <c r="B43" i="3"/>
  <c r="AC42" i="3"/>
  <c r="AB42" i="3"/>
  <c r="AA42" i="3"/>
  <c r="Z42" i="3"/>
  <c r="X42" i="3"/>
  <c r="V42" i="3"/>
  <c r="T42" i="3"/>
  <c r="R42" i="3"/>
  <c r="P42" i="3"/>
  <c r="L42" i="3"/>
  <c r="K42" i="3"/>
  <c r="J42" i="3"/>
  <c r="H42" i="3"/>
  <c r="F42" i="3"/>
  <c r="E42" i="3"/>
  <c r="D42" i="3"/>
  <c r="C42" i="3"/>
  <c r="B42" i="3"/>
  <c r="AC41" i="3"/>
  <c r="AB41" i="3"/>
  <c r="AA41" i="3"/>
  <c r="Z41" i="3"/>
  <c r="X41" i="3"/>
  <c r="V41" i="3"/>
  <c r="T41" i="3"/>
  <c r="S41" i="3"/>
  <c r="R41" i="3"/>
  <c r="P41" i="3"/>
  <c r="L41" i="3"/>
  <c r="J41" i="3"/>
  <c r="H41" i="3"/>
  <c r="E41" i="3"/>
  <c r="D41" i="3"/>
  <c r="C41" i="3"/>
  <c r="B41" i="3"/>
  <c r="AC40" i="3"/>
  <c r="AB40" i="3"/>
  <c r="AA40" i="3"/>
  <c r="Z40" i="3"/>
  <c r="Y40" i="3"/>
  <c r="X40" i="3"/>
  <c r="V40" i="3"/>
  <c r="T40" i="3"/>
  <c r="R40" i="3"/>
  <c r="P40" i="3"/>
  <c r="L40" i="3"/>
  <c r="J40" i="3"/>
  <c r="H40" i="3"/>
  <c r="E40" i="3"/>
  <c r="D40" i="3"/>
  <c r="C40" i="3"/>
  <c r="B40" i="3"/>
  <c r="AC39" i="3"/>
  <c r="AB39" i="3"/>
  <c r="AA39" i="3"/>
  <c r="Z39" i="3"/>
  <c r="X39" i="3"/>
  <c r="W39" i="3"/>
  <c r="V39" i="3"/>
  <c r="T39" i="3"/>
  <c r="R39" i="3"/>
  <c r="P39" i="3"/>
  <c r="M39" i="3"/>
  <c r="L39" i="3"/>
  <c r="J39" i="3"/>
  <c r="H39" i="3"/>
  <c r="E39" i="3"/>
  <c r="D39" i="3"/>
  <c r="C39" i="3"/>
  <c r="B39" i="3"/>
  <c r="AC38" i="3"/>
  <c r="AB38" i="3"/>
  <c r="AA38" i="3"/>
  <c r="Z38" i="3"/>
  <c r="X38" i="3"/>
  <c r="V38" i="3"/>
  <c r="T38" i="3"/>
  <c r="R38" i="3"/>
  <c r="P38" i="3"/>
  <c r="L38" i="3"/>
  <c r="K38" i="3"/>
  <c r="J38" i="3"/>
  <c r="H38" i="3"/>
  <c r="E38" i="3"/>
  <c r="D38" i="3"/>
  <c r="C38" i="3"/>
  <c r="B38" i="3"/>
  <c r="AC37" i="3"/>
  <c r="AB37" i="3"/>
  <c r="AA37" i="3"/>
  <c r="Z37" i="3"/>
  <c r="X37" i="3"/>
  <c r="V37" i="3"/>
  <c r="T37" i="3"/>
  <c r="R37" i="3"/>
  <c r="P37" i="3"/>
  <c r="N37" i="3"/>
  <c r="L37" i="3"/>
  <c r="J37" i="3"/>
  <c r="H37" i="3"/>
  <c r="E37" i="3"/>
  <c r="D37" i="3"/>
  <c r="C37" i="3"/>
  <c r="B37" i="3"/>
  <c r="AC36" i="3"/>
  <c r="AB36" i="3"/>
  <c r="AA36" i="3"/>
  <c r="Z36" i="3"/>
  <c r="X36" i="3"/>
  <c r="V36" i="3"/>
  <c r="T36" i="3"/>
  <c r="R36" i="3"/>
  <c r="P36" i="3"/>
  <c r="M36" i="3"/>
  <c r="L36" i="3"/>
  <c r="J36" i="3"/>
  <c r="H36" i="3"/>
  <c r="E36" i="3"/>
  <c r="D36" i="3"/>
  <c r="C36" i="3"/>
  <c r="B36" i="3"/>
  <c r="AC35" i="3"/>
  <c r="AB35" i="3"/>
  <c r="AA35" i="3"/>
  <c r="Z35" i="3"/>
  <c r="Y35" i="3"/>
  <c r="X35" i="3"/>
  <c r="V35" i="3"/>
  <c r="T35" i="3"/>
  <c r="R35" i="3"/>
  <c r="P35" i="3"/>
  <c r="L35" i="3"/>
  <c r="J35" i="3"/>
  <c r="H35" i="3"/>
  <c r="F35" i="3"/>
  <c r="E35" i="3"/>
  <c r="D35" i="3"/>
  <c r="C35" i="3"/>
  <c r="B35" i="3"/>
  <c r="AC34" i="3"/>
  <c r="AB34" i="3"/>
  <c r="AA34" i="3"/>
  <c r="Z34" i="3"/>
  <c r="X34" i="3"/>
  <c r="V34" i="3"/>
  <c r="T34" i="3"/>
  <c r="R34" i="3"/>
  <c r="P34" i="3"/>
  <c r="L34" i="3"/>
  <c r="J34" i="3"/>
  <c r="I34" i="3"/>
  <c r="H34" i="3"/>
  <c r="E34" i="3"/>
  <c r="D34" i="3"/>
  <c r="C34" i="3"/>
  <c r="B34" i="3"/>
  <c r="AC33" i="3"/>
  <c r="AB33" i="3"/>
  <c r="AA33" i="3"/>
  <c r="Z33" i="3"/>
  <c r="X33" i="3"/>
  <c r="V33" i="3"/>
  <c r="T33" i="3"/>
  <c r="R33" i="3"/>
  <c r="P33" i="3"/>
  <c r="L33" i="3"/>
  <c r="J33" i="3"/>
  <c r="H33" i="3"/>
  <c r="E33" i="3"/>
  <c r="D33" i="3"/>
  <c r="C33" i="3"/>
  <c r="B33" i="3"/>
  <c r="AC32" i="3"/>
  <c r="AB32" i="3"/>
  <c r="AA32" i="3"/>
  <c r="Z32" i="3"/>
  <c r="X32" i="3"/>
  <c r="V32" i="3"/>
  <c r="T32" i="3"/>
  <c r="R32" i="3"/>
  <c r="P32" i="3"/>
  <c r="M32" i="3"/>
  <c r="L32" i="3"/>
  <c r="J32" i="3"/>
  <c r="H32" i="3"/>
  <c r="E32" i="3"/>
  <c r="D32" i="3"/>
  <c r="C32" i="3"/>
  <c r="B32" i="3"/>
  <c r="AC31" i="3"/>
  <c r="AB31" i="3"/>
  <c r="AA31" i="3"/>
  <c r="Z31" i="3"/>
  <c r="Y31" i="3"/>
  <c r="X31" i="3"/>
  <c r="V31" i="3"/>
  <c r="T31" i="3"/>
  <c r="R31" i="3"/>
  <c r="P31" i="3"/>
  <c r="L31" i="3"/>
  <c r="K31" i="3"/>
  <c r="J31" i="3"/>
  <c r="H31" i="3"/>
  <c r="E31" i="3"/>
  <c r="D31" i="3"/>
  <c r="C31" i="3"/>
  <c r="B31" i="3"/>
  <c r="AC30" i="3"/>
  <c r="AB30" i="3"/>
  <c r="AA30" i="3"/>
  <c r="Z30" i="3"/>
  <c r="X30" i="3"/>
  <c r="V30" i="3"/>
  <c r="T30" i="3"/>
  <c r="S30" i="3"/>
  <c r="R30" i="3"/>
  <c r="P30" i="3"/>
  <c r="L30" i="3"/>
  <c r="J30" i="3"/>
  <c r="I30" i="3"/>
  <c r="H30" i="3"/>
  <c r="E30" i="3"/>
  <c r="D30" i="3"/>
  <c r="C30" i="3"/>
  <c r="B30" i="3"/>
  <c r="AC29" i="3"/>
  <c r="AB29" i="3"/>
  <c r="AA29" i="3"/>
  <c r="Z29" i="3"/>
  <c r="X29" i="3"/>
  <c r="V29" i="3"/>
  <c r="T29" i="3"/>
  <c r="R29" i="3"/>
  <c r="P29" i="3"/>
  <c r="L29" i="3"/>
  <c r="J29" i="3"/>
  <c r="H29" i="3"/>
  <c r="E29" i="3"/>
  <c r="D29" i="3"/>
  <c r="C29" i="3"/>
  <c r="B29" i="3"/>
  <c r="F193" i="3" l="1"/>
  <c r="F308" i="3"/>
  <c r="N203" i="3"/>
  <c r="F229" i="3"/>
  <c r="T224" i="1"/>
  <c r="Q251" i="3" s="1"/>
  <c r="F169" i="3"/>
  <c r="F356" i="3"/>
  <c r="N103" i="3"/>
  <c r="F121" i="3"/>
  <c r="N163" i="3"/>
  <c r="F340" i="3"/>
  <c r="F360" i="3"/>
  <c r="F90" i="3"/>
  <c r="F137" i="3"/>
  <c r="N211" i="3"/>
  <c r="F101" i="3"/>
  <c r="F348" i="3"/>
  <c r="T263" i="1"/>
  <c r="Q290" i="3" s="1"/>
  <c r="F118" i="3"/>
  <c r="F327" i="3"/>
  <c r="F46" i="3"/>
  <c r="F49" i="3"/>
  <c r="F61" i="3"/>
  <c r="F276" i="3"/>
  <c r="F85" i="3"/>
  <c r="F98" i="3"/>
  <c r="W18" i="3"/>
  <c r="G18" i="3"/>
  <c r="X17" i="3"/>
  <c r="P17" i="3"/>
  <c r="H17" i="3"/>
  <c r="Z16" i="3"/>
  <c r="R16" i="3"/>
  <c r="J16" i="3"/>
  <c r="AB15" i="3"/>
  <c r="T15" i="3"/>
  <c r="L15" i="3"/>
  <c r="D15" i="3"/>
  <c r="V14" i="3"/>
  <c r="X13" i="3"/>
  <c r="P13" i="3"/>
  <c r="H13" i="3"/>
  <c r="AC15" i="3"/>
  <c r="D18" i="3"/>
  <c r="V18" i="3"/>
  <c r="F18" i="3"/>
  <c r="W17" i="3"/>
  <c r="G17" i="3"/>
  <c r="Y16" i="3"/>
  <c r="I16" i="3"/>
  <c r="AA15" i="3"/>
  <c r="S15" i="3"/>
  <c r="K15" i="3"/>
  <c r="AC14" i="3"/>
  <c r="U14" i="3"/>
  <c r="M14" i="3"/>
  <c r="E14" i="3"/>
  <c r="W13" i="3"/>
  <c r="AA16" i="3"/>
  <c r="AC18" i="3"/>
  <c r="U18" i="3"/>
  <c r="M18" i="3"/>
  <c r="E18" i="3"/>
  <c r="V17" i="3"/>
  <c r="X16" i="3"/>
  <c r="P16" i="3"/>
  <c r="H16" i="3"/>
  <c r="Z15" i="3"/>
  <c r="R15" i="3"/>
  <c r="J15" i="3"/>
  <c r="AB14" i="3"/>
  <c r="T14" i="3"/>
  <c r="L14" i="3"/>
  <c r="D14" i="3"/>
  <c r="V13" i="3"/>
  <c r="I17" i="3"/>
  <c r="AB18" i="3"/>
  <c r="T18" i="3"/>
  <c r="L18" i="3"/>
  <c r="AC17" i="3"/>
  <c r="U17" i="3"/>
  <c r="M17" i="3"/>
  <c r="E17" i="3"/>
  <c r="W16" i="3"/>
  <c r="Y15" i="3"/>
  <c r="I15" i="3"/>
  <c r="AA14" i="3"/>
  <c r="S14" i="3"/>
  <c r="K14" i="3"/>
  <c r="AC13" i="3"/>
  <c r="U13" i="3"/>
  <c r="M13" i="3"/>
  <c r="E13" i="3"/>
  <c r="U15" i="3"/>
  <c r="AA18" i="3"/>
  <c r="S18" i="3"/>
  <c r="K18" i="3"/>
  <c r="AB17" i="3"/>
  <c r="T17" i="3"/>
  <c r="L17" i="3"/>
  <c r="D17" i="3"/>
  <c r="V16" i="3"/>
  <c r="X15" i="3"/>
  <c r="P15" i="3"/>
  <c r="H15" i="3"/>
  <c r="Z14" i="3"/>
  <c r="R14" i="3"/>
  <c r="J14" i="3"/>
  <c r="AB13" i="3"/>
  <c r="T13" i="3"/>
  <c r="L13" i="3"/>
  <c r="D13" i="3"/>
  <c r="Q17" i="3"/>
  <c r="Z18" i="3"/>
  <c r="R18" i="3"/>
  <c r="J18" i="3"/>
  <c r="AA17" i="3"/>
  <c r="S17" i="3"/>
  <c r="K17" i="3"/>
  <c r="AC16" i="3"/>
  <c r="U16" i="3"/>
  <c r="M16" i="3"/>
  <c r="E16" i="3"/>
  <c r="W15" i="3"/>
  <c r="Y14" i="3"/>
  <c r="I14" i="3"/>
  <c r="AA13" i="3"/>
  <c r="S13" i="3"/>
  <c r="K13" i="3"/>
  <c r="K16" i="3"/>
  <c r="Y18" i="3"/>
  <c r="I18" i="3"/>
  <c r="Z17" i="3"/>
  <c r="R17" i="3"/>
  <c r="J17" i="3"/>
  <c r="AB16" i="3"/>
  <c r="T16" i="3"/>
  <c r="L16" i="3"/>
  <c r="D16" i="3"/>
  <c r="V15" i="3"/>
  <c r="X14" i="3"/>
  <c r="P14" i="3"/>
  <c r="H14" i="3"/>
  <c r="Z13" i="3"/>
  <c r="R13" i="3"/>
  <c r="J13" i="3"/>
  <c r="X18" i="3"/>
  <c r="P18" i="3"/>
  <c r="H18" i="3"/>
  <c r="Y17" i="3"/>
  <c r="S16" i="3"/>
  <c r="M15" i="3"/>
  <c r="E15" i="3"/>
  <c r="W14" i="3"/>
  <c r="Y13" i="3"/>
  <c r="I13" i="3"/>
  <c r="F86" i="3"/>
  <c r="N88" i="3"/>
  <c r="F335" i="3"/>
  <c r="N351" i="3"/>
  <c r="N117" i="3"/>
  <c r="N257" i="3"/>
  <c r="N359" i="3"/>
  <c r="N224" i="3"/>
  <c r="Q325" i="1"/>
  <c r="V325" i="1" s="1"/>
  <c r="O352" i="3" s="1"/>
  <c r="N218" i="3"/>
  <c r="T10" i="1"/>
  <c r="Q37" i="3" s="1"/>
  <c r="N173" i="3"/>
  <c r="N151" i="3"/>
  <c r="N161" i="3"/>
  <c r="N231" i="3"/>
  <c r="T27" i="1"/>
  <c r="Q54" i="3" s="1"/>
  <c r="T141" i="1"/>
  <c r="Q168" i="3" s="1"/>
  <c r="T170" i="1"/>
  <c r="Q197" i="3" s="1"/>
  <c r="N381" i="3"/>
  <c r="N375" i="3"/>
  <c r="F120" i="3"/>
  <c r="F156" i="3"/>
  <c r="F37" i="3"/>
  <c r="F96" i="3"/>
  <c r="F110" i="3"/>
  <c r="F185" i="3"/>
  <c r="F143" i="3"/>
  <c r="F117" i="3"/>
  <c r="F159" i="3"/>
  <c r="F161" i="3"/>
  <c r="F80" i="3"/>
  <c r="F122" i="3"/>
  <c r="F270" i="3"/>
  <c r="F30" i="3"/>
  <c r="F103" i="3"/>
  <c r="F130" i="3"/>
  <c r="F260" i="3"/>
  <c r="F299" i="3"/>
  <c r="T184" i="1"/>
  <c r="Q211" i="3" s="1"/>
  <c r="Q331" i="1"/>
  <c r="V331" i="1" s="1"/>
  <c r="O358" i="3" s="1"/>
  <c r="F29" i="3"/>
  <c r="N169" i="3"/>
  <c r="Q149" i="1"/>
  <c r="V149" i="1" s="1"/>
  <c r="O176" i="3" s="1"/>
  <c r="Q152" i="1"/>
  <c r="V152" i="1" s="1"/>
  <c r="O179" i="3" s="1"/>
  <c r="Q229" i="1"/>
  <c r="V229" i="1" s="1"/>
  <c r="O256" i="3" s="1"/>
  <c r="N73" i="3"/>
  <c r="Q252" i="1"/>
  <c r="V252" i="1" s="1"/>
  <c r="O279" i="3" s="1"/>
  <c r="N99" i="3"/>
  <c r="N141" i="3"/>
  <c r="N153" i="3"/>
  <c r="F248" i="3"/>
  <c r="F296" i="3"/>
  <c r="Q99" i="1"/>
  <c r="V99" i="1" s="1"/>
  <c r="O126" i="3" s="1"/>
  <c r="Q112" i="1"/>
  <c r="V112" i="1" s="1"/>
  <c r="O139" i="3" s="1"/>
  <c r="T350" i="1"/>
  <c r="Q377" i="3" s="1"/>
  <c r="Q16" i="3" s="1"/>
  <c r="N111" i="3"/>
  <c r="F126" i="3"/>
  <c r="N195" i="3"/>
  <c r="T181" i="1"/>
  <c r="Q208" i="3" s="1"/>
  <c r="N265" i="3"/>
  <c r="T158" i="1"/>
  <c r="Q185" i="3" s="1"/>
  <c r="Q177" i="1"/>
  <c r="V177" i="1" s="1"/>
  <c r="O204" i="3" s="1"/>
  <c r="T256" i="1"/>
  <c r="Q283" i="3" s="1"/>
  <c r="Q281" i="1"/>
  <c r="V281" i="1" s="1"/>
  <c r="O308" i="3" s="1"/>
  <c r="Q307" i="1"/>
  <c r="V307" i="1" s="1"/>
  <c r="O334" i="3" s="1"/>
  <c r="Q341" i="1"/>
  <c r="V341" i="1" s="1"/>
  <c r="O368" i="3" s="1"/>
  <c r="T343" i="1"/>
  <c r="Q370" i="3" s="1"/>
  <c r="N343" i="3"/>
  <c r="F56" i="3"/>
  <c r="N232" i="3"/>
  <c r="F322" i="3"/>
  <c r="F376" i="3"/>
  <c r="Q60" i="1"/>
  <c r="V60" i="1" s="1"/>
  <c r="O87" i="3" s="1"/>
  <c r="T150" i="1"/>
  <c r="Q177" i="3" s="1"/>
  <c r="T245" i="1"/>
  <c r="Q272" i="3" s="1"/>
  <c r="T287" i="1"/>
  <c r="Q314" i="3" s="1"/>
  <c r="T351" i="1"/>
  <c r="Q378" i="3" s="1"/>
  <c r="N29" i="3"/>
  <c r="N201" i="3"/>
  <c r="F251" i="3"/>
  <c r="N275" i="3"/>
  <c r="F332" i="3"/>
  <c r="N383" i="3"/>
  <c r="F154" i="3"/>
  <c r="F224" i="3"/>
  <c r="N272" i="3"/>
  <c r="F304" i="3"/>
  <c r="T35" i="1"/>
  <c r="Q62" i="3" s="1"/>
  <c r="T72" i="1"/>
  <c r="Q99" i="3" s="1"/>
  <c r="T123" i="1"/>
  <c r="Q150" i="3" s="1"/>
  <c r="T142" i="1"/>
  <c r="Q169" i="3" s="1"/>
  <c r="Q151" i="1"/>
  <c r="V151" i="1" s="1"/>
  <c r="O178" i="3" s="1"/>
  <c r="T255" i="1"/>
  <c r="Q282" i="3" s="1"/>
  <c r="T353" i="1"/>
  <c r="Q380" i="3" s="1"/>
  <c r="Q315" i="1"/>
  <c r="V315" i="1" s="1"/>
  <c r="O342" i="3" s="1"/>
  <c r="N377" i="3"/>
  <c r="N127" i="3"/>
  <c r="N143" i="3"/>
  <c r="F190" i="3"/>
  <c r="F291" i="3"/>
  <c r="Q40" i="1"/>
  <c r="V40" i="1" s="1"/>
  <c r="O67" i="3" s="1"/>
  <c r="Q43" i="1"/>
  <c r="F40" i="3"/>
  <c r="F115" i="3"/>
  <c r="F277" i="3"/>
  <c r="F58" i="3"/>
  <c r="F76" i="3"/>
  <c r="F123" i="3"/>
  <c r="F292" i="3"/>
  <c r="F349" i="3"/>
  <c r="F359" i="3"/>
  <c r="F374" i="3"/>
  <c r="F241" i="3"/>
  <c r="F264" i="3"/>
  <c r="F48" i="3"/>
  <c r="F53" i="3"/>
  <c r="F167" i="3"/>
  <c r="F177" i="3"/>
  <c r="F194" i="3"/>
  <c r="F354" i="3"/>
  <c r="F68" i="3"/>
  <c r="F45" i="3"/>
  <c r="F62" i="3"/>
  <c r="F94" i="3"/>
  <c r="F107" i="3"/>
  <c r="F133" i="3"/>
  <c r="F136" i="3"/>
  <c r="F140" i="3"/>
  <c r="F195" i="3"/>
  <c r="F252" i="3"/>
  <c r="F326" i="3"/>
  <c r="F344" i="3"/>
  <c r="F60" i="3"/>
  <c r="F67" i="3"/>
  <c r="F150" i="3"/>
  <c r="F175" i="3"/>
  <c r="F217" i="3"/>
  <c r="F339" i="3"/>
  <c r="F364" i="3"/>
  <c r="F77" i="3"/>
  <c r="F93" i="3"/>
  <c r="F155" i="3"/>
  <c r="F184" i="3"/>
  <c r="F202" i="3"/>
  <c r="F210" i="3"/>
  <c r="F280" i="3"/>
  <c r="F318" i="3"/>
  <c r="F357" i="3"/>
  <c r="F124" i="3"/>
  <c r="F129" i="3"/>
  <c r="F173" i="3"/>
  <c r="F225" i="3"/>
  <c r="F142" i="3"/>
  <c r="F160" i="3"/>
  <c r="F197" i="3"/>
  <c r="F207" i="3"/>
  <c r="F278" i="3"/>
  <c r="F295" i="3"/>
  <c r="F303" i="3"/>
  <c r="F328" i="3"/>
  <c r="F372" i="3"/>
  <c r="F38" i="3"/>
  <c r="F69" i="3"/>
  <c r="F106" i="3"/>
  <c r="F127" i="3"/>
  <c r="F179" i="3"/>
  <c r="F181" i="3"/>
  <c r="F199" i="3"/>
  <c r="F231" i="3"/>
  <c r="F284" i="3"/>
  <c r="F289" i="3"/>
  <c r="F294" i="3"/>
  <c r="F317" i="3"/>
  <c r="F325" i="3"/>
  <c r="F346" i="3"/>
  <c r="L219" i="1"/>
  <c r="G246" i="3" s="1"/>
  <c r="F383" i="3"/>
  <c r="F380" i="3"/>
  <c r="F377" i="3"/>
  <c r="F65" i="3"/>
  <c r="F236" i="3"/>
  <c r="F34" i="3"/>
  <c r="F44" i="3"/>
  <c r="F64" i="3"/>
  <c r="F70" i="3"/>
  <c r="F72" i="3"/>
  <c r="F74" i="3"/>
  <c r="F75" i="3"/>
  <c r="F82" i="3"/>
  <c r="F152" i="3"/>
  <c r="F153" i="3"/>
  <c r="F187" i="3"/>
  <c r="F209" i="3"/>
  <c r="F222" i="3"/>
  <c r="F262" i="3"/>
  <c r="F282" i="3"/>
  <c r="L355" i="1"/>
  <c r="G382" i="3" s="1"/>
  <c r="F379" i="3"/>
  <c r="F57" i="3"/>
  <c r="F88" i="3"/>
  <c r="F205" i="3"/>
  <c r="F254" i="3"/>
  <c r="F33" i="3"/>
  <c r="F63" i="3"/>
  <c r="F81" i="3"/>
  <c r="F105" i="3"/>
  <c r="F163" i="3"/>
  <c r="F192" i="3"/>
  <c r="F230" i="3"/>
  <c r="F267" i="3"/>
  <c r="F333" i="3"/>
  <c r="F369" i="3"/>
  <c r="F378" i="3"/>
  <c r="F32" i="3"/>
  <c r="F91" i="3"/>
  <c r="F113" i="3"/>
  <c r="F132" i="3"/>
  <c r="F148" i="3"/>
  <c r="F158" i="3"/>
  <c r="F238" i="3"/>
  <c r="F244" i="3"/>
  <c r="F297" i="3"/>
  <c r="F305" i="3"/>
  <c r="F320" i="3"/>
  <c r="F381" i="3"/>
  <c r="N175" i="3"/>
  <c r="N335" i="3"/>
  <c r="N337" i="3"/>
  <c r="N126" i="3"/>
  <c r="N165" i="3"/>
  <c r="N225" i="3"/>
  <c r="N235" i="3"/>
  <c r="N243" i="3"/>
  <c r="N380" i="3"/>
  <c r="N378" i="3"/>
  <c r="N150" i="3"/>
  <c r="N241" i="3"/>
  <c r="N46" i="3"/>
  <c r="N54" i="3"/>
  <c r="N62" i="3"/>
  <c r="N69" i="3"/>
  <c r="N77" i="3"/>
  <c r="N121" i="3"/>
  <c r="N177" i="3"/>
  <c r="N181" i="3"/>
  <c r="N363" i="3"/>
  <c r="V181" i="1"/>
  <c r="O208" i="3" s="1"/>
  <c r="N208" i="3"/>
  <c r="N97" i="3"/>
  <c r="N176" i="3"/>
  <c r="Q45" i="1"/>
  <c r="T136" i="1"/>
  <c r="Q163" i="3" s="1"/>
  <c r="Q160" i="1"/>
  <c r="V160" i="1" s="1"/>
  <c r="O187" i="3" s="1"/>
  <c r="Q165" i="1"/>
  <c r="T214" i="1"/>
  <c r="Q241" i="3" s="1"/>
  <c r="T216" i="1"/>
  <c r="Q243" i="3" s="1"/>
  <c r="Q273" i="1"/>
  <c r="Q305" i="1"/>
  <c r="Q355" i="1"/>
  <c r="Q352" i="1"/>
  <c r="N194" i="3"/>
  <c r="T3" i="1"/>
  <c r="Q30" i="3" s="1"/>
  <c r="T8" i="1"/>
  <c r="Q35" i="3" s="1"/>
  <c r="T18" i="1"/>
  <c r="Q45" i="3" s="1"/>
  <c r="Q88" i="1"/>
  <c r="V88" i="1" s="1"/>
  <c r="O115" i="3" s="1"/>
  <c r="Q93" i="1"/>
  <c r="T110" i="1"/>
  <c r="Q137" i="3" s="1"/>
  <c r="Q128" i="1"/>
  <c r="Q135" i="1"/>
  <c r="V135" i="1" s="1"/>
  <c r="O162" i="3" s="1"/>
  <c r="T139" i="1"/>
  <c r="Q166" i="3" s="1"/>
  <c r="T192" i="1"/>
  <c r="Q219" i="3" s="1"/>
  <c r="T202" i="1"/>
  <c r="Q229" i="3" s="1"/>
  <c r="T207" i="1"/>
  <c r="Q234" i="3" s="1"/>
  <c r="Q215" i="1"/>
  <c r="Q237" i="1"/>
  <c r="Q337" i="1"/>
  <c r="N364" i="3" s="1"/>
  <c r="N53" i="3"/>
  <c r="N109" i="3"/>
  <c r="N315" i="3"/>
  <c r="N327" i="3"/>
  <c r="T310" i="1"/>
  <c r="Q337" i="3" s="1"/>
  <c r="T312" i="1"/>
  <c r="Q339" i="3" s="1"/>
  <c r="T319" i="1"/>
  <c r="Q346" i="3" s="1"/>
  <c r="N129" i="3"/>
  <c r="N152" i="3"/>
  <c r="N199" i="3"/>
  <c r="N219" i="3"/>
  <c r="N229" i="3"/>
  <c r="N249" i="3"/>
  <c r="N353" i="3"/>
  <c r="Q51" i="1"/>
  <c r="Q63" i="1"/>
  <c r="Q101" i="1"/>
  <c r="T195" i="1"/>
  <c r="Q222" i="3" s="1"/>
  <c r="T247" i="1"/>
  <c r="Q274" i="3" s="1"/>
  <c r="T288" i="1"/>
  <c r="Q315" i="3" s="1"/>
  <c r="T293" i="1"/>
  <c r="Q320" i="3" s="1"/>
  <c r="T317" i="1"/>
  <c r="Q344" i="3" s="1"/>
  <c r="N45" i="3"/>
  <c r="N125" i="3"/>
  <c r="N137" i="3"/>
  <c r="N157" i="3"/>
  <c r="N217" i="3"/>
  <c r="N227" i="3"/>
  <c r="N307" i="3"/>
  <c r="N320" i="3"/>
  <c r="T34" i="1"/>
  <c r="Q61" i="3" s="1"/>
  <c r="Q59" i="1"/>
  <c r="Q71" i="1"/>
  <c r="Q223" i="1"/>
  <c r="V223" i="1" s="1"/>
  <c r="O250" i="3" s="1"/>
  <c r="Q257" i="1"/>
  <c r="Q277" i="1"/>
  <c r="V277" i="1" s="1"/>
  <c r="O304" i="3" s="1"/>
  <c r="Q311" i="1"/>
  <c r="V311" i="1" s="1"/>
  <c r="O338" i="3" s="1"/>
  <c r="N30" i="3"/>
  <c r="N159" i="3"/>
  <c r="N234" i="3"/>
  <c r="T19" i="1"/>
  <c r="Q46" i="3" s="1"/>
  <c r="T46" i="1"/>
  <c r="Q73" i="3" s="1"/>
  <c r="Q127" i="1"/>
  <c r="T304" i="1"/>
  <c r="Q331" i="3" s="1"/>
  <c r="T354" i="1"/>
  <c r="Q381" i="3" s="1"/>
  <c r="T356" i="1"/>
  <c r="Q383" i="3" s="1"/>
  <c r="L176" i="1"/>
  <c r="G203" i="3" s="1"/>
  <c r="F203" i="3"/>
  <c r="L181" i="1"/>
  <c r="G208" i="3" s="1"/>
  <c r="F208" i="3"/>
  <c r="L188" i="1"/>
  <c r="G215" i="3" s="1"/>
  <c r="F215" i="3"/>
  <c r="L81" i="1"/>
  <c r="G108" i="3" s="1"/>
  <c r="F108" i="3"/>
  <c r="L119" i="1"/>
  <c r="G146" i="3" s="1"/>
  <c r="G16" i="3" s="1"/>
  <c r="F146" i="3"/>
  <c r="F100" i="3"/>
  <c r="L57" i="1"/>
  <c r="G84" i="3" s="1"/>
  <c r="F84" i="3"/>
  <c r="L87" i="1"/>
  <c r="G114" i="3" s="1"/>
  <c r="F114" i="3"/>
  <c r="L92" i="1"/>
  <c r="G119" i="3" s="1"/>
  <c r="F119" i="3"/>
  <c r="L275" i="1"/>
  <c r="G302" i="3" s="1"/>
  <c r="F302" i="3"/>
  <c r="L244" i="1"/>
  <c r="G271" i="3" s="1"/>
  <c r="F271" i="3"/>
  <c r="L260" i="1"/>
  <c r="G287" i="3" s="1"/>
  <c r="F287" i="3"/>
  <c r="L273" i="1"/>
  <c r="G300" i="3" s="1"/>
  <c r="F300" i="3"/>
  <c r="L62" i="1"/>
  <c r="G89" i="3" s="1"/>
  <c r="F89" i="3"/>
  <c r="L72" i="1"/>
  <c r="G99" i="3" s="1"/>
  <c r="F99" i="3"/>
  <c r="L205" i="1"/>
  <c r="G232" i="3" s="1"/>
  <c r="F232" i="3"/>
  <c r="F237" i="3"/>
  <c r="L210" i="1"/>
  <c r="G237" i="3" s="1"/>
  <c r="F218" i="3"/>
  <c r="F228" i="3"/>
  <c r="F269" i="3"/>
  <c r="F147" i="3"/>
  <c r="F189" i="3"/>
  <c r="F201" i="3"/>
  <c r="F170" i="3"/>
  <c r="F298" i="3"/>
  <c r="F83" i="3"/>
  <c r="F139" i="3"/>
  <c r="F17" i="3" s="1"/>
  <c r="F165" i="3"/>
  <c r="F247" i="3"/>
  <c r="F355" i="3"/>
  <c r="F51" i="3"/>
  <c r="F259" i="3"/>
  <c r="F293" i="3"/>
  <c r="F324" i="3"/>
  <c r="F279" i="3"/>
  <c r="F319" i="3"/>
  <c r="F66" i="3"/>
  <c r="F78" i="3"/>
  <c r="F97" i="3"/>
  <c r="F141" i="3"/>
  <c r="F149" i="3"/>
  <c r="F329" i="3"/>
  <c r="F362" i="3"/>
  <c r="L145" i="1"/>
  <c r="G172" i="3" s="1"/>
  <c r="F41" i="3"/>
  <c r="F109" i="3"/>
  <c r="F188" i="3"/>
  <c r="F214" i="3"/>
  <c r="F336" i="3"/>
  <c r="F367" i="3"/>
  <c r="F31" i="3"/>
  <c r="F134" i="3"/>
  <c r="F226" i="3"/>
  <c r="F307" i="3"/>
  <c r="F350" i="3"/>
  <c r="F36" i="3"/>
  <c r="F92" i="3"/>
  <c r="F288" i="3"/>
  <c r="F345" i="3"/>
  <c r="T2" i="1"/>
  <c r="Q29" i="3" s="1"/>
  <c r="N119" i="3"/>
  <c r="N101" i="3"/>
  <c r="N209" i="3"/>
  <c r="N221" i="3"/>
  <c r="N207" i="3"/>
  <c r="N233" i="3"/>
  <c r="N344" i="3"/>
  <c r="N61" i="3"/>
  <c r="N167" i="3"/>
  <c r="N190" i="3"/>
  <c r="N237" i="3"/>
  <c r="N251" i="3"/>
  <c r="N85" i="3"/>
  <c r="N197" i="3"/>
  <c r="N253" i="3"/>
  <c r="N59" i="3"/>
  <c r="V32" i="1"/>
  <c r="O59" i="3" s="1"/>
  <c r="V263" i="1"/>
  <c r="O290" i="3" s="1"/>
  <c r="N290" i="3"/>
  <c r="V287" i="1"/>
  <c r="O314" i="3" s="1"/>
  <c r="N314" i="3"/>
  <c r="V141" i="1"/>
  <c r="O168" i="3" s="1"/>
  <c r="N168" i="3"/>
  <c r="V247" i="1"/>
  <c r="O274" i="3" s="1"/>
  <c r="N274" i="3"/>
  <c r="V139" i="1"/>
  <c r="O166" i="3" s="1"/>
  <c r="N166" i="3"/>
  <c r="V309" i="1"/>
  <c r="O336" i="3" s="1"/>
  <c r="N336" i="3"/>
  <c r="N35" i="3"/>
  <c r="V8" i="1"/>
  <c r="O35" i="3" s="1"/>
  <c r="V255" i="1"/>
  <c r="O282" i="3" s="1"/>
  <c r="N282" i="3"/>
  <c r="V333" i="1"/>
  <c r="O360" i="3" s="1"/>
  <c r="N360" i="3"/>
  <c r="V303" i="1"/>
  <c r="O330" i="3" s="1"/>
  <c r="N330" i="3"/>
  <c r="V319" i="1"/>
  <c r="O346" i="3" s="1"/>
  <c r="N346" i="3"/>
  <c r="N183" i="3"/>
  <c r="N338" i="3"/>
  <c r="Q13" i="1"/>
  <c r="V13" i="1" s="1"/>
  <c r="O40" i="3" s="1"/>
  <c r="Q24" i="1"/>
  <c r="Q120" i="1"/>
  <c r="Q188" i="1"/>
  <c r="T198" i="1"/>
  <c r="Q225" i="3" s="1"/>
  <c r="T200" i="1"/>
  <c r="Q227" i="3" s="1"/>
  <c r="T204" i="1"/>
  <c r="Q231" i="3" s="1"/>
  <c r="Q213" i="1"/>
  <c r="Q221" i="1"/>
  <c r="T238" i="1"/>
  <c r="Q265" i="3" s="1"/>
  <c r="T240" i="1"/>
  <c r="Q267" i="3" s="1"/>
  <c r="Q260" i="1"/>
  <c r="Q295" i="1"/>
  <c r="Q297" i="1"/>
  <c r="Q299" i="1"/>
  <c r="N113" i="3"/>
  <c r="N193" i="3"/>
  <c r="N281" i="3"/>
  <c r="N371" i="3"/>
  <c r="T32" i="1"/>
  <c r="Q59" i="3" s="1"/>
  <c r="T303" i="1"/>
  <c r="Q330" i="3" s="1"/>
  <c r="T309" i="1"/>
  <c r="Q336" i="3" s="1"/>
  <c r="T333" i="1"/>
  <c r="Q360" i="3" s="1"/>
  <c r="Q5" i="1"/>
  <c r="Q16" i="1"/>
  <c r="Q37" i="1"/>
  <c r="T38" i="1"/>
  <c r="Q65" i="3" s="1"/>
  <c r="Q52" i="1"/>
  <c r="Q75" i="1"/>
  <c r="Q77" i="1"/>
  <c r="Q79" i="1"/>
  <c r="T86" i="1"/>
  <c r="Q113" i="3" s="1"/>
  <c r="Q18" i="3" s="1"/>
  <c r="Q91" i="1"/>
  <c r="Q104" i="1"/>
  <c r="Q115" i="1"/>
  <c r="Q117" i="1"/>
  <c r="T118" i="1"/>
  <c r="Q145" i="3" s="1"/>
  <c r="Q144" i="1"/>
  <c r="T166" i="1"/>
  <c r="Q193" i="3" s="1"/>
  <c r="Q173" i="1"/>
  <c r="Q209" i="1"/>
  <c r="Q239" i="1"/>
  <c r="T254" i="1"/>
  <c r="Q281" i="3" s="1"/>
  <c r="T264" i="1"/>
  <c r="Q291" i="3" s="1"/>
  <c r="Q269" i="1"/>
  <c r="Q291" i="1"/>
  <c r="Q347" i="1"/>
  <c r="N65" i="3"/>
  <c r="N145" i="3"/>
  <c r="N347" i="3"/>
  <c r="T11" i="1"/>
  <c r="Q38" i="3" s="1"/>
  <c r="T26" i="1"/>
  <c r="Q53" i="3" s="1"/>
  <c r="Q109" i="1"/>
  <c r="Q157" i="1"/>
  <c r="Q159" i="1"/>
  <c r="Q169" i="1"/>
  <c r="Q187" i="1"/>
  <c r="Q193" i="1"/>
  <c r="Q201" i="1"/>
  <c r="Q233" i="1"/>
  <c r="Q244" i="1"/>
  <c r="Q285" i="1"/>
  <c r="Q345" i="1"/>
  <c r="N250" i="3"/>
  <c r="Q29" i="1"/>
  <c r="T54" i="1"/>
  <c r="Q81" i="3" s="1"/>
  <c r="T102" i="1"/>
  <c r="Q129" i="3" s="1"/>
  <c r="Q107" i="1"/>
  <c r="Q119" i="1"/>
  <c r="V119" i="1" s="1"/>
  <c r="O146" i="3" s="1"/>
  <c r="O16" i="3" s="1"/>
  <c r="T125" i="1"/>
  <c r="Q152" i="3" s="1"/>
  <c r="Q155" i="1"/>
  <c r="T163" i="1"/>
  <c r="Q190" i="3" s="1"/>
  <c r="T197" i="1"/>
  <c r="Q224" i="3" s="1"/>
  <c r="T205" i="1"/>
  <c r="Q232" i="3" s="1"/>
  <c r="Q220" i="1"/>
  <c r="Q261" i="1"/>
  <c r="Q265" i="1"/>
  <c r="Q283" i="1"/>
  <c r="T302" i="1"/>
  <c r="Q329" i="3" s="1"/>
  <c r="T336" i="1"/>
  <c r="Q363" i="3" s="1"/>
  <c r="N291" i="3"/>
  <c r="N67" i="3"/>
  <c r="N115" i="3"/>
  <c r="N135" i="3"/>
  <c r="N289" i="3"/>
  <c r="Q21" i="1"/>
  <c r="Q55" i="1"/>
  <c r="Q68" i="1"/>
  <c r="Q103" i="1"/>
  <c r="Q147" i="1"/>
  <c r="Q179" i="1"/>
  <c r="Q249" i="1"/>
  <c r="Q329" i="1"/>
  <c r="Q335" i="1"/>
  <c r="F186" i="3"/>
  <c r="F50" i="3"/>
  <c r="F135" i="3"/>
  <c r="F157" i="3"/>
  <c r="F213" i="3"/>
  <c r="F239" i="3"/>
  <c r="F316" i="3"/>
  <c r="F352" i="3"/>
  <c r="F200" i="3"/>
  <c r="F221" i="3"/>
  <c r="F227" i="3"/>
  <c r="F253" i="3"/>
  <c r="F145" i="3"/>
  <c r="F166" i="3"/>
  <c r="F219" i="3"/>
  <c r="F312" i="3"/>
  <c r="F343" i="3"/>
  <c r="L89" i="1"/>
  <c r="G116" i="3" s="1"/>
  <c r="L184" i="1"/>
  <c r="G211" i="3" s="1"/>
  <c r="L218" i="1"/>
  <c r="G245" i="3" s="1"/>
  <c r="L283" i="1"/>
  <c r="G310" i="3" s="1"/>
  <c r="L314" i="1"/>
  <c r="G341" i="3" s="1"/>
  <c r="F54" i="3"/>
  <c r="F112" i="3"/>
  <c r="F125" i="3"/>
  <c r="F272" i="3"/>
  <c r="F301" i="3"/>
  <c r="F196" i="3"/>
  <c r="F257" i="3"/>
  <c r="F358" i="3"/>
  <c r="F39" i="3"/>
  <c r="F151" i="3"/>
  <c r="F162" i="3"/>
  <c r="F223" i="3"/>
  <c r="F233" i="3"/>
  <c r="F243" i="3"/>
  <c r="F249" i="3"/>
  <c r="F331" i="3"/>
  <c r="T28" i="1"/>
  <c r="Q55" i="3" s="1"/>
  <c r="Q28" i="1"/>
  <c r="Q78" i="1"/>
  <c r="T78" i="1"/>
  <c r="Q105" i="3" s="1"/>
  <c r="Q342" i="1"/>
  <c r="T342" i="1"/>
  <c r="Q369" i="3" s="1"/>
  <c r="Q53" i="1"/>
  <c r="T67" i="1"/>
  <c r="Q94" i="3" s="1"/>
  <c r="Q67" i="1"/>
  <c r="T85" i="1"/>
  <c r="Q112" i="3" s="1"/>
  <c r="Q85" i="1"/>
  <c r="T225" i="1"/>
  <c r="Q252" i="3" s="1"/>
  <c r="Q225" i="1"/>
  <c r="Q328" i="1"/>
  <c r="T328" i="1"/>
  <c r="Q355" i="3" s="1"/>
  <c r="T20" i="1"/>
  <c r="Q47" i="3" s="1"/>
  <c r="Q20" i="1"/>
  <c r="T31" i="1"/>
  <c r="Q58" i="3" s="1"/>
  <c r="Q31" i="1"/>
  <c r="T253" i="1"/>
  <c r="Q280" i="3" s="1"/>
  <c r="Q253" i="1"/>
  <c r="F73" i="3"/>
  <c r="F182" i="3"/>
  <c r="N222" i="3"/>
  <c r="T39" i="1"/>
  <c r="Q66" i="3" s="1"/>
  <c r="Q39" i="1"/>
  <c r="T83" i="1"/>
  <c r="Q110" i="3" s="1"/>
  <c r="Q83" i="1"/>
  <c r="T189" i="1"/>
  <c r="Q216" i="3" s="1"/>
  <c r="Q189" i="1"/>
  <c r="Q232" i="1"/>
  <c r="T232" i="1"/>
  <c r="Q259" i="3" s="1"/>
  <c r="Q318" i="1"/>
  <c r="T318" i="1"/>
  <c r="Q345" i="3" s="1"/>
  <c r="T275" i="1"/>
  <c r="Q302" i="3" s="1"/>
  <c r="Q275" i="1"/>
  <c r="F368" i="3"/>
  <c r="T12" i="1"/>
  <c r="Q39" i="3" s="1"/>
  <c r="Q12" i="1"/>
  <c r="T23" i="1"/>
  <c r="Q50" i="3" s="1"/>
  <c r="Q23" i="1"/>
  <c r="T96" i="1"/>
  <c r="Q123" i="3" s="1"/>
  <c r="Q96" i="1"/>
  <c r="Q196" i="1"/>
  <c r="T196" i="1"/>
  <c r="Q223" i="3" s="1"/>
  <c r="Q272" i="1"/>
  <c r="T272" i="1"/>
  <c r="Q299" i="3" s="1"/>
  <c r="Q246" i="1"/>
  <c r="T246" i="1"/>
  <c r="Q273" i="3" s="1"/>
  <c r="T301" i="1"/>
  <c r="Q328" i="3" s="1"/>
  <c r="Q301" i="1"/>
  <c r="F87" i="3"/>
  <c r="Q48" i="1"/>
  <c r="T111" i="1"/>
  <c r="Q138" i="3" s="1"/>
  <c r="Q111" i="1"/>
  <c r="Q218" i="1"/>
  <c r="T218" i="1"/>
  <c r="Q245" i="3" s="1"/>
  <c r="T7" i="1"/>
  <c r="Q34" i="3" s="1"/>
  <c r="Q7" i="1"/>
  <c r="N38" i="3"/>
  <c r="F144" i="3"/>
  <c r="T4" i="1"/>
  <c r="Q31" i="3" s="1"/>
  <c r="Q4" i="1"/>
  <c r="T15" i="1"/>
  <c r="Q42" i="3" s="1"/>
  <c r="Q15" i="1"/>
  <c r="T36" i="1"/>
  <c r="Q63" i="3" s="1"/>
  <c r="Q36" i="1"/>
  <c r="T56" i="1"/>
  <c r="Q83" i="3" s="1"/>
  <c r="Q56" i="1"/>
  <c r="Q62" i="1"/>
  <c r="T62" i="1"/>
  <c r="Q89" i="3" s="1"/>
  <c r="Q178" i="1"/>
  <c r="T178" i="1"/>
  <c r="Q205" i="3" s="1"/>
  <c r="T279" i="1"/>
  <c r="Q306" i="3" s="1"/>
  <c r="Q279" i="1"/>
  <c r="Q294" i="1"/>
  <c r="T294" i="1"/>
  <c r="Q321" i="3" s="1"/>
  <c r="Q164" i="1"/>
  <c r="T164" i="1"/>
  <c r="Q191" i="3" s="1"/>
  <c r="T321" i="1"/>
  <c r="Q348" i="3" s="1"/>
  <c r="Q321" i="1"/>
  <c r="T94" i="1"/>
  <c r="Q121" i="3" s="1"/>
  <c r="T183" i="1"/>
  <c r="Q210" i="3" s="1"/>
  <c r="T226" i="1"/>
  <c r="Q253" i="3" s="1"/>
  <c r="T230" i="1"/>
  <c r="Q257" i="3" s="1"/>
  <c r="T270" i="1"/>
  <c r="Q297" i="3" s="1"/>
  <c r="T280" i="1"/>
  <c r="Q307" i="3" s="1"/>
  <c r="T326" i="1"/>
  <c r="Q353" i="3" s="1"/>
  <c r="Q349" i="1"/>
  <c r="Q44" i="1"/>
  <c r="Q47" i="1"/>
  <c r="Q64" i="1"/>
  <c r="Q69" i="1"/>
  <c r="Q80" i="1"/>
  <c r="Q95" i="1"/>
  <c r="Q131" i="1"/>
  <c r="Q133" i="1"/>
  <c r="Q175" i="1"/>
  <c r="Q185" i="1"/>
  <c r="Q212" i="1"/>
  <c r="Q217" i="1"/>
  <c r="Q231" i="1"/>
  <c r="Q236" i="1"/>
  <c r="Q241" i="1"/>
  <c r="Q271" i="1"/>
  <c r="Q289" i="1"/>
  <c r="Q313" i="1"/>
  <c r="Q323" i="1"/>
  <c r="Q327" i="1"/>
  <c r="T70" i="1"/>
  <c r="Q97" i="3" s="1"/>
  <c r="Q87" i="1"/>
  <c r="T134" i="1"/>
  <c r="Q161" i="3" s="1"/>
  <c r="Q143" i="1"/>
  <c r="T182" i="1"/>
  <c r="Q209" i="3" s="1"/>
  <c r="T344" i="1"/>
  <c r="Q371" i="3" s="1"/>
  <c r="T126" i="1"/>
  <c r="Q153" i="3" s="1"/>
  <c r="T248" i="1"/>
  <c r="Q275" i="3" s="1"/>
  <c r="T262" i="1"/>
  <c r="Q289" i="3" s="1"/>
  <c r="T286" i="1"/>
  <c r="Q313" i="3" s="1"/>
  <c r="T296" i="1"/>
  <c r="Q323" i="3" s="1"/>
  <c r="T320" i="1"/>
  <c r="Q347" i="3" s="1"/>
  <c r="T334" i="1"/>
  <c r="Q361" i="3" s="1"/>
  <c r="Q339" i="1"/>
  <c r="Q9" i="1"/>
  <c r="Q17" i="1"/>
  <c r="Q25" i="1"/>
  <c r="Q33" i="1"/>
  <c r="Q41" i="1"/>
  <c r="Q49" i="1"/>
  <c r="Q57" i="1"/>
  <c r="Q65" i="1"/>
  <c r="Q73" i="1"/>
  <c r="T76" i="1"/>
  <c r="Q103" i="3" s="1"/>
  <c r="Q81" i="1"/>
  <c r="T84" i="1"/>
  <c r="Q111" i="3" s="1"/>
  <c r="Q89" i="1"/>
  <c r="T92" i="1"/>
  <c r="Q119" i="3" s="1"/>
  <c r="Q97" i="1"/>
  <c r="T100" i="1"/>
  <c r="Q127" i="3" s="1"/>
  <c r="Q105" i="1"/>
  <c r="T108" i="1"/>
  <c r="Q135" i="3" s="1"/>
  <c r="Q113" i="1"/>
  <c r="T116" i="1"/>
  <c r="Q143" i="3" s="1"/>
  <c r="Q121" i="1"/>
  <c r="T124" i="1"/>
  <c r="Q151" i="3" s="1"/>
  <c r="Q129" i="1"/>
  <c r="T132" i="1"/>
  <c r="Q159" i="3" s="1"/>
  <c r="Q137" i="1"/>
  <c r="T140" i="1"/>
  <c r="Q167" i="3" s="1"/>
  <c r="Q145" i="1"/>
  <c r="T148" i="1"/>
  <c r="Q175" i="3" s="1"/>
  <c r="Q153" i="1"/>
  <c r="T156" i="1"/>
  <c r="Q183" i="3" s="1"/>
  <c r="Q161" i="1"/>
  <c r="T168" i="1"/>
  <c r="Q195" i="3" s="1"/>
  <c r="Q171" i="1"/>
  <c r="T172" i="1"/>
  <c r="Q199" i="3" s="1"/>
  <c r="T186" i="1"/>
  <c r="Q213" i="3" s="1"/>
  <c r="T191" i="1"/>
  <c r="Q218" i="3" s="1"/>
  <c r="Q219" i="1"/>
  <c r="Q268" i="1"/>
  <c r="T268" i="1"/>
  <c r="Q295" i="3" s="1"/>
  <c r="T190" i="1"/>
  <c r="Q217" i="3" s="1"/>
  <c r="T206" i="1"/>
  <c r="Q233" i="3" s="1"/>
  <c r="T210" i="1"/>
  <c r="Q237" i="3" s="1"/>
  <c r="T222" i="1"/>
  <c r="Q249" i="3" s="1"/>
  <c r="T306" i="1"/>
  <c r="Q333" i="3" s="1"/>
  <c r="Q306" i="1"/>
  <c r="T338" i="1"/>
  <c r="Q365" i="3" s="1"/>
  <c r="Q338" i="1"/>
  <c r="T42" i="1"/>
  <c r="Q69" i="3" s="1"/>
  <c r="T50" i="1"/>
  <c r="Q77" i="3" s="1"/>
  <c r="T58" i="1"/>
  <c r="Q85" i="3" s="1"/>
  <c r="T66" i="1"/>
  <c r="Q93" i="3" s="1"/>
  <c r="T74" i="1"/>
  <c r="Q101" i="3" s="1"/>
  <c r="T82" i="1"/>
  <c r="Q109" i="3" s="1"/>
  <c r="T90" i="1"/>
  <c r="Q117" i="3" s="1"/>
  <c r="T98" i="1"/>
  <c r="Q125" i="3" s="1"/>
  <c r="T106" i="1"/>
  <c r="Q133" i="3" s="1"/>
  <c r="T114" i="1"/>
  <c r="Q141" i="3" s="1"/>
  <c r="T122" i="1"/>
  <c r="Q149" i="3" s="1"/>
  <c r="T130" i="1"/>
  <c r="Q157" i="3" s="1"/>
  <c r="T138" i="1"/>
  <c r="Q165" i="3" s="1"/>
  <c r="T146" i="1"/>
  <c r="Q173" i="3" s="1"/>
  <c r="T154" i="1"/>
  <c r="Q181" i="3" s="1"/>
  <c r="T162" i="1"/>
  <c r="Q189" i="3" s="1"/>
  <c r="T167" i="1"/>
  <c r="Q194" i="3" s="1"/>
  <c r="T176" i="1"/>
  <c r="Q203" i="3" s="1"/>
  <c r="T180" i="1"/>
  <c r="Q207" i="3" s="1"/>
  <c r="T194" i="1"/>
  <c r="Q221" i="3" s="1"/>
  <c r="T199" i="1"/>
  <c r="Q226" i="3" s="1"/>
  <c r="Q6" i="1"/>
  <c r="Q14" i="1"/>
  <c r="Q22" i="1"/>
  <c r="Q30" i="1"/>
  <c r="Q227" i="1"/>
  <c r="T298" i="1"/>
  <c r="Q325" i="3" s="1"/>
  <c r="Q298" i="1"/>
  <c r="T330" i="1"/>
  <c r="Q357" i="3" s="1"/>
  <c r="Q330" i="1"/>
  <c r="T290" i="1"/>
  <c r="Q317" i="3" s="1"/>
  <c r="Q290" i="1"/>
  <c r="T174" i="1"/>
  <c r="Q201" i="3" s="1"/>
  <c r="T208" i="1"/>
  <c r="Q235" i="3" s="1"/>
  <c r="Q211" i="1"/>
  <c r="Q235" i="1"/>
  <c r="Q243" i="1"/>
  <c r="Q251" i="1"/>
  <c r="Q259" i="1"/>
  <c r="Q267" i="1"/>
  <c r="T282" i="1"/>
  <c r="Q309" i="3" s="1"/>
  <c r="Q282" i="1"/>
  <c r="Q292" i="1"/>
  <c r="T292" i="1"/>
  <c r="Q319" i="3" s="1"/>
  <c r="T322" i="1"/>
  <c r="Q349" i="3" s="1"/>
  <c r="Q322" i="1"/>
  <c r="T346" i="1"/>
  <c r="Q373" i="3" s="1"/>
  <c r="Q346" i="1"/>
  <c r="T274" i="1"/>
  <c r="Q301" i="3" s="1"/>
  <c r="Q274" i="1"/>
  <c r="Q284" i="1"/>
  <c r="T284" i="1"/>
  <c r="Q311" i="3" s="1"/>
  <c r="Q203" i="1"/>
  <c r="Q228" i="1"/>
  <c r="T234" i="1"/>
  <c r="Q261" i="3" s="1"/>
  <c r="Q234" i="1"/>
  <c r="T242" i="1"/>
  <c r="Q269" i="3" s="1"/>
  <c r="Q242" i="1"/>
  <c r="T250" i="1"/>
  <c r="Q277" i="3" s="1"/>
  <c r="Q250" i="1"/>
  <c r="T258" i="1"/>
  <c r="Q285" i="3" s="1"/>
  <c r="Q258" i="1"/>
  <c r="T266" i="1"/>
  <c r="Q293" i="3" s="1"/>
  <c r="Q266" i="1"/>
  <c r="Q276" i="1"/>
  <c r="T276" i="1"/>
  <c r="Q303" i="3" s="1"/>
  <c r="T314" i="1"/>
  <c r="Q341" i="3" s="1"/>
  <c r="Q314" i="1"/>
  <c r="T300" i="1"/>
  <c r="Q327" i="3" s="1"/>
  <c r="T308" i="1"/>
  <c r="Q335" i="3" s="1"/>
  <c r="T316" i="1"/>
  <c r="Q343" i="3" s="1"/>
  <c r="T324" i="1"/>
  <c r="Q351" i="3" s="1"/>
  <c r="T332" i="1"/>
  <c r="Q359" i="3" s="1"/>
  <c r="T340" i="1"/>
  <c r="Q367" i="3" s="1"/>
  <c r="T348" i="1"/>
  <c r="Q375" i="3" s="1"/>
  <c r="G13" i="3" l="1"/>
  <c r="Q13" i="3"/>
  <c r="Q14" i="3"/>
  <c r="Q15" i="3"/>
  <c r="N178" i="3"/>
  <c r="F16" i="3"/>
  <c r="N342" i="3"/>
  <c r="F13" i="3"/>
  <c r="G14" i="3"/>
  <c r="F14" i="3"/>
  <c r="G15" i="3"/>
  <c r="F15" i="3"/>
  <c r="N304" i="3"/>
  <c r="N256" i="3"/>
  <c r="D19" i="3"/>
  <c r="N279" i="3"/>
  <c r="N352" i="3"/>
  <c r="N358" i="3"/>
  <c r="N334" i="3"/>
  <c r="N204" i="3"/>
  <c r="N139" i="3"/>
  <c r="N308" i="3"/>
  <c r="N87" i="3"/>
  <c r="N179" i="3"/>
  <c r="N368" i="3"/>
  <c r="V43" i="1"/>
  <c r="O70" i="3" s="1"/>
  <c r="N70" i="3"/>
  <c r="V352" i="1"/>
  <c r="O379" i="3" s="1"/>
  <c r="N379" i="3"/>
  <c r="V355" i="1"/>
  <c r="O382" i="3" s="1"/>
  <c r="N382" i="3"/>
  <c r="N146" i="3"/>
  <c r="N16" i="3" s="1"/>
  <c r="N40" i="3"/>
  <c r="N187" i="3"/>
  <c r="V237" i="1"/>
  <c r="O264" i="3" s="1"/>
  <c r="N264" i="3"/>
  <c r="V45" i="1"/>
  <c r="O72" i="3" s="1"/>
  <c r="N72" i="3"/>
  <c r="V51" i="1"/>
  <c r="O78" i="3" s="1"/>
  <c r="N78" i="3"/>
  <c r="V165" i="1"/>
  <c r="O192" i="3" s="1"/>
  <c r="N192" i="3"/>
  <c r="V127" i="1"/>
  <c r="O154" i="3" s="1"/>
  <c r="N154" i="3"/>
  <c r="V257" i="1"/>
  <c r="O284" i="3" s="1"/>
  <c r="N284" i="3"/>
  <c r="V215" i="1"/>
  <c r="O242" i="3" s="1"/>
  <c r="N242" i="3"/>
  <c r="V93" i="1"/>
  <c r="O120" i="3" s="1"/>
  <c r="N120" i="3"/>
  <c r="V305" i="1"/>
  <c r="O332" i="3" s="1"/>
  <c r="N332" i="3"/>
  <c r="V128" i="1"/>
  <c r="O155" i="3" s="1"/>
  <c r="N155" i="3"/>
  <c r="V337" i="1"/>
  <c r="O364" i="3" s="1"/>
  <c r="V273" i="1"/>
  <c r="O300" i="3" s="1"/>
  <c r="N300" i="3"/>
  <c r="V71" i="1"/>
  <c r="O98" i="3" s="1"/>
  <c r="N98" i="3"/>
  <c r="V101" i="1"/>
  <c r="O128" i="3" s="1"/>
  <c r="N128" i="3"/>
  <c r="N162" i="3"/>
  <c r="V59" i="1"/>
  <c r="O86" i="3" s="1"/>
  <c r="N86" i="3"/>
  <c r="V63" i="1"/>
  <c r="O90" i="3" s="1"/>
  <c r="N90" i="3"/>
  <c r="N82" i="3"/>
  <c r="V55" i="1"/>
  <c r="O82" i="3" s="1"/>
  <c r="V193" i="1"/>
  <c r="O220" i="3" s="1"/>
  <c r="N220" i="3"/>
  <c r="V239" i="1"/>
  <c r="O266" i="3" s="1"/>
  <c r="N266" i="3"/>
  <c r="V104" i="1"/>
  <c r="O131" i="3" s="1"/>
  <c r="N131" i="3"/>
  <c r="N64" i="3"/>
  <c r="V37" i="1"/>
  <c r="O64" i="3" s="1"/>
  <c r="V297" i="1"/>
  <c r="O324" i="3" s="1"/>
  <c r="N324" i="3"/>
  <c r="V335" i="1"/>
  <c r="O362" i="3" s="1"/>
  <c r="N362" i="3"/>
  <c r="V21" i="1"/>
  <c r="O48" i="3" s="1"/>
  <c r="N48" i="3"/>
  <c r="V155" i="1"/>
  <c r="O182" i="3" s="1"/>
  <c r="N182" i="3"/>
  <c r="V187" i="1"/>
  <c r="O214" i="3" s="1"/>
  <c r="N214" i="3"/>
  <c r="V209" i="1"/>
  <c r="O236" i="3" s="1"/>
  <c r="N236" i="3"/>
  <c r="V91" i="1"/>
  <c r="O118" i="3" s="1"/>
  <c r="N118" i="3"/>
  <c r="N43" i="3"/>
  <c r="V16" i="1"/>
  <c r="O43" i="3" s="1"/>
  <c r="V295" i="1"/>
  <c r="O322" i="3" s="1"/>
  <c r="N322" i="3"/>
  <c r="N356" i="3"/>
  <c r="V329" i="1"/>
  <c r="O356" i="3" s="1"/>
  <c r="V283" i="1"/>
  <c r="O310" i="3" s="1"/>
  <c r="N310" i="3"/>
  <c r="V345" i="1"/>
  <c r="O372" i="3" s="1"/>
  <c r="N372" i="3"/>
  <c r="V169" i="1"/>
  <c r="O196" i="3" s="1"/>
  <c r="O17" i="3" s="1"/>
  <c r="N196" i="3"/>
  <c r="V173" i="1"/>
  <c r="O200" i="3" s="1"/>
  <c r="N200" i="3"/>
  <c r="V5" i="1"/>
  <c r="O32" i="3" s="1"/>
  <c r="N32" i="3"/>
  <c r="V260" i="1"/>
  <c r="O287" i="3" s="1"/>
  <c r="N287" i="3"/>
  <c r="V188" i="1"/>
  <c r="O215" i="3" s="1"/>
  <c r="N215" i="3"/>
  <c r="V249" i="1"/>
  <c r="O276" i="3" s="1"/>
  <c r="N276" i="3"/>
  <c r="V265" i="1"/>
  <c r="O292" i="3" s="1"/>
  <c r="N292" i="3"/>
  <c r="V159" i="1"/>
  <c r="O186" i="3" s="1"/>
  <c r="N186" i="3"/>
  <c r="V347" i="1"/>
  <c r="O374" i="3" s="1"/>
  <c r="N374" i="3"/>
  <c r="V79" i="1"/>
  <c r="O106" i="3" s="1"/>
  <c r="N106" i="3"/>
  <c r="V120" i="1"/>
  <c r="O147" i="3" s="1"/>
  <c r="N147" i="3"/>
  <c r="V179" i="1"/>
  <c r="O206" i="3" s="1"/>
  <c r="N206" i="3"/>
  <c r="V261" i="1"/>
  <c r="O288" i="3" s="1"/>
  <c r="N288" i="3"/>
  <c r="V107" i="1"/>
  <c r="O134" i="3" s="1"/>
  <c r="N134" i="3"/>
  <c r="V285" i="1"/>
  <c r="O312" i="3" s="1"/>
  <c r="N312" i="3"/>
  <c r="V157" i="1"/>
  <c r="O184" i="3" s="1"/>
  <c r="N184" i="3"/>
  <c r="V291" i="1"/>
  <c r="O318" i="3" s="1"/>
  <c r="N318" i="3"/>
  <c r="V144" i="1"/>
  <c r="O171" i="3" s="1"/>
  <c r="N171" i="3"/>
  <c r="V77" i="1"/>
  <c r="O104" i="3" s="1"/>
  <c r="N104" i="3"/>
  <c r="V24" i="1"/>
  <c r="O51" i="3" s="1"/>
  <c r="N51" i="3"/>
  <c r="V147" i="1"/>
  <c r="O174" i="3" s="1"/>
  <c r="N174" i="3"/>
  <c r="V220" i="1"/>
  <c r="O247" i="3" s="1"/>
  <c r="N247" i="3"/>
  <c r="V244" i="1"/>
  <c r="O271" i="3" s="1"/>
  <c r="N271" i="3"/>
  <c r="V109" i="1"/>
  <c r="O136" i="3" s="1"/>
  <c r="N136" i="3"/>
  <c r="V269" i="1"/>
  <c r="O296" i="3" s="1"/>
  <c r="N296" i="3"/>
  <c r="V75" i="1"/>
  <c r="O102" i="3" s="1"/>
  <c r="N102" i="3"/>
  <c r="V221" i="1"/>
  <c r="O248" i="3" s="1"/>
  <c r="N248" i="3"/>
  <c r="V103" i="1"/>
  <c r="O130" i="3" s="1"/>
  <c r="N130" i="3"/>
  <c r="V233" i="1"/>
  <c r="O260" i="3" s="1"/>
  <c r="N260" i="3"/>
  <c r="N144" i="3"/>
  <c r="V117" i="1"/>
  <c r="O144" i="3" s="1"/>
  <c r="V52" i="1"/>
  <c r="O79" i="3" s="1"/>
  <c r="N79" i="3"/>
  <c r="V213" i="1"/>
  <c r="O240" i="3" s="1"/>
  <c r="N240" i="3"/>
  <c r="N95" i="3"/>
  <c r="V68" i="1"/>
  <c r="O95" i="3" s="1"/>
  <c r="V29" i="1"/>
  <c r="O56" i="3" s="1"/>
  <c r="N56" i="3"/>
  <c r="V201" i="1"/>
  <c r="O228" i="3" s="1"/>
  <c r="N228" i="3"/>
  <c r="V115" i="1"/>
  <c r="O142" i="3" s="1"/>
  <c r="N142" i="3"/>
  <c r="V299" i="1"/>
  <c r="O326" i="3" s="1"/>
  <c r="N326" i="3"/>
  <c r="H19" i="3"/>
  <c r="AC19" i="3"/>
  <c r="L19" i="3"/>
  <c r="U19" i="3"/>
  <c r="K19" i="3"/>
  <c r="R19" i="3"/>
  <c r="E19" i="3"/>
  <c r="W19" i="3"/>
  <c r="AB19" i="3"/>
  <c r="V19" i="3"/>
  <c r="T19" i="3"/>
  <c r="Y19" i="3"/>
  <c r="I19" i="3"/>
  <c r="J19" i="3"/>
  <c r="S19" i="3"/>
  <c r="AA19" i="3"/>
  <c r="M19" i="3"/>
  <c r="X19" i="3"/>
  <c r="Z19" i="3"/>
  <c r="P19" i="3"/>
  <c r="N170" i="3"/>
  <c r="V143" i="1"/>
  <c r="O170" i="3" s="1"/>
  <c r="V271" i="1"/>
  <c r="O298" i="3" s="1"/>
  <c r="N298" i="3"/>
  <c r="V133" i="1"/>
  <c r="O160" i="3" s="1"/>
  <c r="N160" i="3"/>
  <c r="V349" i="1"/>
  <c r="O376" i="3" s="1"/>
  <c r="N376" i="3"/>
  <c r="V321" i="1"/>
  <c r="O348" i="3" s="1"/>
  <c r="N348" i="3"/>
  <c r="V15" i="1"/>
  <c r="O42" i="3" s="1"/>
  <c r="N42" i="3"/>
  <c r="V7" i="1"/>
  <c r="O34" i="3" s="1"/>
  <c r="N34" i="3"/>
  <c r="V246" i="1"/>
  <c r="O273" i="3" s="1"/>
  <c r="N273" i="3"/>
  <c r="V232" i="1"/>
  <c r="O259" i="3" s="1"/>
  <c r="N259" i="3"/>
  <c r="V31" i="1"/>
  <c r="O58" i="3" s="1"/>
  <c r="N58" i="3"/>
  <c r="V67" i="1"/>
  <c r="O94" i="3" s="1"/>
  <c r="N94" i="3"/>
  <c r="V241" i="1"/>
  <c r="O268" i="3" s="1"/>
  <c r="N268" i="3"/>
  <c r="V131" i="1"/>
  <c r="O158" i="3" s="1"/>
  <c r="N158" i="3"/>
  <c r="V178" i="1"/>
  <c r="O205" i="3" s="1"/>
  <c r="N205" i="3"/>
  <c r="V12" i="1"/>
  <c r="O39" i="3" s="1"/>
  <c r="N39" i="3"/>
  <c r="V189" i="1"/>
  <c r="O216" i="3" s="1"/>
  <c r="N216" i="3"/>
  <c r="N114" i="3"/>
  <c r="V87" i="1"/>
  <c r="O114" i="3" s="1"/>
  <c r="V236" i="1"/>
  <c r="O263" i="3" s="1"/>
  <c r="N263" i="3"/>
  <c r="V95" i="1"/>
  <c r="O122" i="3" s="1"/>
  <c r="N122" i="3"/>
  <c r="V4" i="1"/>
  <c r="O31" i="3" s="1"/>
  <c r="N31" i="3"/>
  <c r="V272" i="1"/>
  <c r="O299" i="3" s="1"/>
  <c r="N299" i="3"/>
  <c r="V20" i="1"/>
  <c r="O47" i="3" s="1"/>
  <c r="N47" i="3"/>
  <c r="V53" i="1"/>
  <c r="O80" i="3" s="1"/>
  <c r="N80" i="3"/>
  <c r="V342" i="1"/>
  <c r="O369" i="3" s="1"/>
  <c r="N369" i="3"/>
  <c r="V231" i="1"/>
  <c r="O258" i="3" s="1"/>
  <c r="N258" i="3"/>
  <c r="N107" i="3"/>
  <c r="V80" i="1"/>
  <c r="O107" i="3" s="1"/>
  <c r="V164" i="1"/>
  <c r="O191" i="3" s="1"/>
  <c r="N191" i="3"/>
  <c r="V62" i="1"/>
  <c r="O89" i="3" s="1"/>
  <c r="N89" i="3"/>
  <c r="V218" i="1"/>
  <c r="O245" i="3" s="1"/>
  <c r="N245" i="3"/>
  <c r="V275" i="1"/>
  <c r="O302" i="3" s="1"/>
  <c r="N302" i="3"/>
  <c r="V83" i="1"/>
  <c r="O110" i="3" s="1"/>
  <c r="N110" i="3"/>
  <c r="V328" i="1"/>
  <c r="O355" i="3" s="1"/>
  <c r="N355" i="3"/>
  <c r="V327" i="1"/>
  <c r="O354" i="3" s="1"/>
  <c r="N354" i="3"/>
  <c r="V217" i="1"/>
  <c r="O244" i="3" s="1"/>
  <c r="N244" i="3"/>
  <c r="N96" i="3"/>
  <c r="V69" i="1"/>
  <c r="O96" i="3" s="1"/>
  <c r="V56" i="1"/>
  <c r="O83" i="3" s="1"/>
  <c r="N83" i="3"/>
  <c r="V111" i="1"/>
  <c r="O138" i="3" s="1"/>
  <c r="N138" i="3"/>
  <c r="V196" i="1"/>
  <c r="O223" i="3" s="1"/>
  <c r="N223" i="3"/>
  <c r="V225" i="1"/>
  <c r="O252" i="3" s="1"/>
  <c r="N252" i="3"/>
  <c r="V78" i="1"/>
  <c r="O105" i="3" s="1"/>
  <c r="N105" i="3"/>
  <c r="V323" i="1"/>
  <c r="O350" i="3" s="1"/>
  <c r="N350" i="3"/>
  <c r="V212" i="1"/>
  <c r="O239" i="3" s="1"/>
  <c r="N239" i="3"/>
  <c r="N91" i="3"/>
  <c r="V64" i="1"/>
  <c r="O91" i="3" s="1"/>
  <c r="V294" i="1"/>
  <c r="O321" i="3" s="1"/>
  <c r="N321" i="3"/>
  <c r="V301" i="1"/>
  <c r="O328" i="3" s="1"/>
  <c r="N328" i="3"/>
  <c r="V96" i="1"/>
  <c r="O123" i="3" s="1"/>
  <c r="N123" i="3"/>
  <c r="V39" i="1"/>
  <c r="O66" i="3" s="1"/>
  <c r="N66" i="3"/>
  <c r="V28" i="1"/>
  <c r="O55" i="3" s="1"/>
  <c r="N55" i="3"/>
  <c r="V339" i="1"/>
  <c r="O366" i="3" s="1"/>
  <c r="N366" i="3"/>
  <c r="V313" i="1"/>
  <c r="O340" i="3" s="1"/>
  <c r="N340" i="3"/>
  <c r="V185" i="1"/>
  <c r="O212" i="3" s="1"/>
  <c r="N212" i="3"/>
  <c r="V47" i="1"/>
  <c r="O74" i="3" s="1"/>
  <c r="N74" i="3"/>
  <c r="V279" i="1"/>
  <c r="O306" i="3" s="1"/>
  <c r="N306" i="3"/>
  <c r="V36" i="1"/>
  <c r="O63" i="3" s="1"/>
  <c r="N63" i="3"/>
  <c r="V48" i="1"/>
  <c r="O75" i="3" s="1"/>
  <c r="N75" i="3"/>
  <c r="V318" i="1"/>
  <c r="O345" i="3" s="1"/>
  <c r="N345" i="3"/>
  <c r="V253" i="1"/>
  <c r="O280" i="3" s="1"/>
  <c r="N280" i="3"/>
  <c r="V85" i="1"/>
  <c r="O112" i="3" s="1"/>
  <c r="N112" i="3"/>
  <c r="V289" i="1"/>
  <c r="O316" i="3" s="1"/>
  <c r="N316" i="3"/>
  <c r="V175" i="1"/>
  <c r="O202" i="3" s="1"/>
  <c r="N202" i="3"/>
  <c r="V44" i="1"/>
  <c r="O71" i="3" s="1"/>
  <c r="N71" i="3"/>
  <c r="V23" i="1"/>
  <c r="O50" i="3" s="1"/>
  <c r="N50" i="3"/>
  <c r="V211" i="1"/>
  <c r="O238" i="3" s="1"/>
  <c r="N238" i="3"/>
  <c r="V258" i="1"/>
  <c r="O285" i="3" s="1"/>
  <c r="N285" i="3"/>
  <c r="V228" i="1"/>
  <c r="O255" i="3" s="1"/>
  <c r="N255" i="3"/>
  <c r="V282" i="1"/>
  <c r="O309" i="3" s="1"/>
  <c r="N309" i="3"/>
  <c r="V227" i="1"/>
  <c r="O254" i="3" s="1"/>
  <c r="N254" i="3"/>
  <c r="V306" i="1"/>
  <c r="O333" i="3" s="1"/>
  <c r="N333" i="3"/>
  <c r="V161" i="1"/>
  <c r="O188" i="3" s="1"/>
  <c r="N188" i="3"/>
  <c r="V129" i="1"/>
  <c r="O156" i="3" s="1"/>
  <c r="N156" i="3"/>
  <c r="V97" i="1"/>
  <c r="O124" i="3" s="1"/>
  <c r="N124" i="3"/>
  <c r="V57" i="1"/>
  <c r="O84" i="3" s="1"/>
  <c r="N84" i="3"/>
  <c r="V292" i="1"/>
  <c r="O319" i="3" s="1"/>
  <c r="N319" i="3"/>
  <c r="V65" i="1"/>
  <c r="O92" i="3" s="1"/>
  <c r="N92" i="3"/>
  <c r="V203" i="1"/>
  <c r="O230" i="3" s="1"/>
  <c r="N230" i="3"/>
  <c r="V284" i="1"/>
  <c r="O311" i="3" s="1"/>
  <c r="N311" i="3"/>
  <c r="V30" i="1"/>
  <c r="O57" i="3" s="1"/>
  <c r="N57" i="3"/>
  <c r="V268" i="1"/>
  <c r="O295" i="3" s="1"/>
  <c r="N295" i="3"/>
  <c r="V49" i="1"/>
  <c r="O76" i="3" s="1"/>
  <c r="N76" i="3"/>
  <c r="V314" i="1"/>
  <c r="O341" i="3" s="1"/>
  <c r="N341" i="3"/>
  <c r="V250" i="1"/>
  <c r="O277" i="3" s="1"/>
  <c r="N277" i="3"/>
  <c r="V274" i="1"/>
  <c r="O301" i="3" s="1"/>
  <c r="N301" i="3"/>
  <c r="V346" i="1"/>
  <c r="O373" i="3" s="1"/>
  <c r="N373" i="3"/>
  <c r="V267" i="1"/>
  <c r="O294" i="3" s="1"/>
  <c r="N294" i="3"/>
  <c r="V22" i="1"/>
  <c r="O49" i="3" s="1"/>
  <c r="O18" i="3" s="1"/>
  <c r="N49" i="3"/>
  <c r="V219" i="1"/>
  <c r="O246" i="3" s="1"/>
  <c r="N246" i="3"/>
  <c r="V153" i="1"/>
  <c r="O180" i="3" s="1"/>
  <c r="N180" i="3"/>
  <c r="V121" i="1"/>
  <c r="O148" i="3" s="1"/>
  <c r="N148" i="3"/>
  <c r="V89" i="1"/>
  <c r="O116" i="3" s="1"/>
  <c r="N116" i="3"/>
  <c r="V41" i="1"/>
  <c r="O68" i="3" s="1"/>
  <c r="N68" i="3"/>
  <c r="V259" i="1"/>
  <c r="O286" i="3" s="1"/>
  <c r="N286" i="3"/>
  <c r="V14" i="1"/>
  <c r="O41" i="3" s="1"/>
  <c r="N41" i="3"/>
  <c r="V33" i="1"/>
  <c r="O60" i="3" s="1"/>
  <c r="N60" i="3"/>
  <c r="V242" i="1"/>
  <c r="O269" i="3" s="1"/>
  <c r="N269" i="3"/>
  <c r="V322" i="1"/>
  <c r="O349" i="3" s="1"/>
  <c r="N349" i="3"/>
  <c r="V251" i="1"/>
  <c r="O278" i="3" s="1"/>
  <c r="N278" i="3"/>
  <c r="V330" i="1"/>
  <c r="O357" i="3" s="1"/>
  <c r="N357" i="3"/>
  <c r="V6" i="1"/>
  <c r="O33" i="3" s="1"/>
  <c r="N33" i="3"/>
  <c r="V145" i="1"/>
  <c r="O172" i="3" s="1"/>
  <c r="N172" i="3"/>
  <c r="V113" i="1"/>
  <c r="O140" i="3" s="1"/>
  <c r="N140" i="3"/>
  <c r="V81" i="1"/>
  <c r="O108" i="3" s="1"/>
  <c r="N108" i="3"/>
  <c r="V25" i="1"/>
  <c r="O52" i="3" s="1"/>
  <c r="N52" i="3"/>
  <c r="V276" i="1"/>
  <c r="O303" i="3" s="1"/>
  <c r="N303" i="3"/>
  <c r="V243" i="1"/>
  <c r="O270" i="3" s="1"/>
  <c r="N270" i="3"/>
  <c r="V17" i="1"/>
  <c r="O44" i="3" s="1"/>
  <c r="N44" i="3"/>
  <c r="V266" i="1"/>
  <c r="O293" i="3" s="1"/>
  <c r="N293" i="3"/>
  <c r="V234" i="1"/>
  <c r="O261" i="3" s="1"/>
  <c r="N261" i="3"/>
  <c r="V235" i="1"/>
  <c r="O262" i="3" s="1"/>
  <c r="N262" i="3"/>
  <c r="V290" i="1"/>
  <c r="O317" i="3" s="1"/>
  <c r="N317" i="3"/>
  <c r="V298" i="1"/>
  <c r="O325" i="3" s="1"/>
  <c r="N325" i="3"/>
  <c r="V338" i="1"/>
  <c r="O365" i="3" s="1"/>
  <c r="N365" i="3"/>
  <c r="V171" i="1"/>
  <c r="O198" i="3" s="1"/>
  <c r="N198" i="3"/>
  <c r="V137" i="1"/>
  <c r="O164" i="3" s="1"/>
  <c r="N164" i="3"/>
  <c r="V105" i="1"/>
  <c r="O132" i="3" s="1"/>
  <c r="N132" i="3"/>
  <c r="V73" i="1"/>
  <c r="O100" i="3" s="1"/>
  <c r="N100" i="3"/>
  <c r="V9" i="1"/>
  <c r="O36" i="3" s="1"/>
  <c r="N36" i="3"/>
  <c r="N18" i="3" l="1"/>
  <c r="N15" i="3"/>
  <c r="N13" i="3"/>
  <c r="O15" i="3"/>
  <c r="O14" i="3"/>
  <c r="N17" i="3"/>
  <c r="O13" i="3"/>
  <c r="N14" i="3"/>
  <c r="G19" i="3"/>
  <c r="F19" i="3"/>
  <c r="Q19" i="3"/>
  <c r="O19" i="3" l="1"/>
  <c r="N19" i="3"/>
</calcChain>
</file>

<file path=xl/sharedStrings.xml><?xml version="1.0" encoding="utf-8"?>
<sst xmlns="http://schemas.openxmlformats.org/spreadsheetml/2006/main" count="2641" uniqueCount="808">
  <si>
    <t>Summary Table</t>
  </si>
  <si>
    <t>Level 1 SFRA Local Plan Sites Assessment</t>
  </si>
  <si>
    <t>Fluvial Flood Zone Coverage</t>
  </si>
  <si>
    <t>Risk of Flooding from Surface Water</t>
  </si>
  <si>
    <t>Flood Zone 1</t>
  </si>
  <si>
    <t>Flood Zone 2</t>
  </si>
  <si>
    <t>Flood Zone 3a</t>
  </si>
  <si>
    <t>Flood Zone 3b</t>
  </si>
  <si>
    <t>Low Risk (1 in 1000 year outline)</t>
  </si>
  <si>
    <t>Medium Risk (1 in 100 year outline)</t>
  </si>
  <si>
    <t>High Risk (1 in 30 year outline)</t>
  </si>
  <si>
    <t>Proposed Use</t>
  </si>
  <si>
    <t>Number of Sites</t>
  </si>
  <si>
    <t>Area (ha)</t>
  </si>
  <si>
    <t xml:space="preserve">No. 100% </t>
  </si>
  <si>
    <t>No.</t>
  </si>
  <si>
    <t>TOTAL</t>
  </si>
  <si>
    <t>Key</t>
  </si>
  <si>
    <t>The colour coding shows the highest risk element of the flood zone that is present on site and is not in itself an indication of whether the site should or shouldn’t be developed for flooding reason</t>
  </si>
  <si>
    <t>Main Table</t>
  </si>
  <si>
    <t>Site Reference</t>
  </si>
  <si>
    <t>Site Name</t>
  </si>
  <si>
    <t>%</t>
  </si>
  <si>
    <t>Flood Risk Vulnerability Classification (NPPF)</t>
  </si>
  <si>
    <t>Level 1 Strategic Recommendation (see SFRA Report)</t>
  </si>
  <si>
    <t>Development Considerations</t>
  </si>
  <si>
    <t>Recommended Next Steps</t>
  </si>
  <si>
    <t>Council Comments</t>
  </si>
  <si>
    <t>Council Decision on Site for Local Plan</t>
  </si>
  <si>
    <t>SiteRef</t>
  </si>
  <si>
    <t>Name</t>
  </si>
  <si>
    <t>Proposed_Use</t>
  </si>
  <si>
    <t>Area_Ha</t>
  </si>
  <si>
    <t>FZ3b_Area</t>
  </si>
  <si>
    <t>FZ3a_Area</t>
  </si>
  <si>
    <t>FZ2_Area</t>
  </si>
  <si>
    <t>FZ1_Area</t>
  </si>
  <si>
    <t>FZ3b_pct</t>
  </si>
  <si>
    <t>FZ3a_pct</t>
  </si>
  <si>
    <t>FZ2_pct</t>
  </si>
  <si>
    <t>FZ1</t>
  </si>
  <si>
    <t>RoFSW30yr_Area</t>
  </si>
  <si>
    <t>RoFSW100yr_Area</t>
  </si>
  <si>
    <t>RoFSW100yr_Area_cumulative</t>
  </si>
  <si>
    <t>RoFSW1000yr_Area</t>
  </si>
  <si>
    <t>RoFSW1000yr_Area_cumulative</t>
  </si>
  <si>
    <t>RoFSW30yr_pct</t>
  </si>
  <si>
    <t>RoFSW100yr_pct</t>
  </si>
  <si>
    <t>RoFSW100yr_pct_cumulative</t>
  </si>
  <si>
    <t>RoFSW1000yr_pct</t>
  </si>
  <si>
    <t>RoFSW1000yr_pct_cumulative</t>
  </si>
  <si>
    <t>Employment</t>
  </si>
  <si>
    <t>Risk of Flooding from Fluvial Climate Change</t>
  </si>
  <si>
    <t>1% MFO</t>
  </si>
  <si>
    <t>More Vulnerable</t>
  </si>
  <si>
    <t>Less Vulnerable</t>
  </si>
  <si>
    <t>1 in 100 year MFO (present day)</t>
  </si>
  <si>
    <t>Huntingdonshire District Council</t>
  </si>
  <si>
    <t>Risk of Flooding from Surface Water Climate Change</t>
  </si>
  <si>
    <t>100-year Modelled Flood Outline</t>
  </si>
  <si>
    <t>FZ3b + Climate Change (additional risk)</t>
  </si>
  <si>
    <t>1 in 30 year + 35% Climate Change (additional risk)</t>
  </si>
  <si>
    <t>1 in 100 year + 40% Climate Change (additional risk)</t>
  </si>
  <si>
    <t>Residential</t>
  </si>
  <si>
    <t>Mixed Use</t>
  </si>
  <si>
    <t>Renewable Energy</t>
  </si>
  <si>
    <t>Infrastructure</t>
  </si>
  <si>
    <t>Natural/Open Space</t>
  </si>
  <si>
    <t>1% MFO+CC</t>
  </si>
  <si>
    <t>FZ3b+CC</t>
  </si>
  <si>
    <t>SW30+CC</t>
  </si>
  <si>
    <t>SW100+CC</t>
  </si>
  <si>
    <t>SW30+CC pct</t>
  </si>
  <si>
    <t>SW100+CC pct</t>
  </si>
  <si>
    <t>CfS:100</t>
  </si>
  <si>
    <t>CfS:102</t>
  </si>
  <si>
    <t>CfS:103</t>
  </si>
  <si>
    <t>CfS:104</t>
  </si>
  <si>
    <t>CfS:106</t>
  </si>
  <si>
    <t>CfS:107</t>
  </si>
  <si>
    <t>CfS:108</t>
  </si>
  <si>
    <t>CfS:109</t>
  </si>
  <si>
    <t>CfS:11</t>
  </si>
  <si>
    <t>CfS:110</t>
  </si>
  <si>
    <t>CfS:111</t>
  </si>
  <si>
    <t>CfS:112</t>
  </si>
  <si>
    <t>CfS:113</t>
  </si>
  <si>
    <t>CfS:114</t>
  </si>
  <si>
    <t>CfS:115</t>
  </si>
  <si>
    <t>CfS:116</t>
  </si>
  <si>
    <t>CfS:117</t>
  </si>
  <si>
    <t>CfS:118</t>
  </si>
  <si>
    <t>CfS:119</t>
  </si>
  <si>
    <t>CfS:12</t>
  </si>
  <si>
    <t>CfS:120</t>
  </si>
  <si>
    <t>CfS:124</t>
  </si>
  <si>
    <t>CfS:125</t>
  </si>
  <si>
    <t>CfS:126</t>
  </si>
  <si>
    <t>CfS:127</t>
  </si>
  <si>
    <t>CfS:129</t>
  </si>
  <si>
    <t>CfS:13</t>
  </si>
  <si>
    <t>CfS:130</t>
  </si>
  <si>
    <t>CfS:131</t>
  </si>
  <si>
    <t>CfS:132</t>
  </si>
  <si>
    <t>CfS:133</t>
  </si>
  <si>
    <t>CfS:134</t>
  </si>
  <si>
    <t>CfS:135</t>
  </si>
  <si>
    <t>CfS:136</t>
  </si>
  <si>
    <t>CfS:138</t>
  </si>
  <si>
    <t>CfS:139</t>
  </si>
  <si>
    <t>CfS:14</t>
  </si>
  <si>
    <t>CfS:140</t>
  </si>
  <si>
    <t>CfS:141</t>
  </si>
  <si>
    <t>CfS:142</t>
  </si>
  <si>
    <t>CfS:143</t>
  </si>
  <si>
    <t>CfS:144</t>
  </si>
  <si>
    <t>CfS:145</t>
  </si>
  <si>
    <t>CfS:146</t>
  </si>
  <si>
    <t>CfS:147</t>
  </si>
  <si>
    <t>CfS:148</t>
  </si>
  <si>
    <t>CfS:149</t>
  </si>
  <si>
    <t>CfS:15</t>
  </si>
  <si>
    <t>CfS:150</t>
  </si>
  <si>
    <t>CfS:151</t>
  </si>
  <si>
    <t>CfS:152</t>
  </si>
  <si>
    <t>CfS:153</t>
  </si>
  <si>
    <t>CfS:154</t>
  </si>
  <si>
    <t>CfS:155</t>
  </si>
  <si>
    <t>CfS:156</t>
  </si>
  <si>
    <t>CfS:157</t>
  </si>
  <si>
    <t>CfS:158</t>
  </si>
  <si>
    <t>CfS:159</t>
  </si>
  <si>
    <t>CfS:16</t>
  </si>
  <si>
    <t>CfS:160</t>
  </si>
  <si>
    <t>CfS:161</t>
  </si>
  <si>
    <t>CfS:162</t>
  </si>
  <si>
    <t>CfS:163</t>
  </si>
  <si>
    <t>CfS:164</t>
  </si>
  <si>
    <t>CfS:165</t>
  </si>
  <si>
    <t>CfS:166</t>
  </si>
  <si>
    <t>CfS:167</t>
  </si>
  <si>
    <t>CfS:168</t>
  </si>
  <si>
    <t>CfS:169</t>
  </si>
  <si>
    <t>CfS:17</t>
  </si>
  <si>
    <t>CfS:170</t>
  </si>
  <si>
    <t>CfS:171</t>
  </si>
  <si>
    <t>CfS:172</t>
  </si>
  <si>
    <t>CfS:173</t>
  </si>
  <si>
    <t>CfS:174</t>
  </si>
  <si>
    <t>CfS:175</t>
  </si>
  <si>
    <t>CfS:176</t>
  </si>
  <si>
    <t>CfS:177</t>
  </si>
  <si>
    <t>CfS:178</t>
  </si>
  <si>
    <t>CfS:179</t>
  </si>
  <si>
    <t>CfS:18</t>
  </si>
  <si>
    <t>CfS:180</t>
  </si>
  <si>
    <t>CfS:181</t>
  </si>
  <si>
    <t>CfS:182</t>
  </si>
  <si>
    <t>CfS:183</t>
  </si>
  <si>
    <t>CfS:184</t>
  </si>
  <si>
    <t>CfS:185</t>
  </si>
  <si>
    <t>CfS:186</t>
  </si>
  <si>
    <t>CfS:187</t>
  </si>
  <si>
    <t>CfS:188</t>
  </si>
  <si>
    <t>CfS:189</t>
  </si>
  <si>
    <t>CfS:190</t>
  </si>
  <si>
    <t>CfS:192</t>
  </si>
  <si>
    <t>CfS:193</t>
  </si>
  <si>
    <t>CfS:194</t>
  </si>
  <si>
    <t>CfS:195</t>
  </si>
  <si>
    <t>CfS:196</t>
  </si>
  <si>
    <t>CfS:197</t>
  </si>
  <si>
    <t>CfS:198</t>
  </si>
  <si>
    <t>CfS:199</t>
  </si>
  <si>
    <t>CfS:2</t>
  </si>
  <si>
    <t>CfS:200</t>
  </si>
  <si>
    <t>CfS:201</t>
  </si>
  <si>
    <t>CfS:202</t>
  </si>
  <si>
    <t>CfS:203</t>
  </si>
  <si>
    <t>CfS:205</t>
  </si>
  <si>
    <t>CfS:206</t>
  </si>
  <si>
    <t>CfS:207</t>
  </si>
  <si>
    <t>CfS:208</t>
  </si>
  <si>
    <t>CfS:209</t>
  </si>
  <si>
    <t>CfS:21</t>
  </si>
  <si>
    <t>CfS:210</t>
  </si>
  <si>
    <t>CfS:211</t>
  </si>
  <si>
    <t>CfS:212</t>
  </si>
  <si>
    <t>CfS:213</t>
  </si>
  <si>
    <t>CfS:214</t>
  </si>
  <si>
    <t>CfS:215</t>
  </si>
  <si>
    <t>CfS:216</t>
  </si>
  <si>
    <t>CfS:217</t>
  </si>
  <si>
    <t>CfS:219</t>
  </si>
  <si>
    <t>CfS:22</t>
  </si>
  <si>
    <t>CfS:220</t>
  </si>
  <si>
    <t>CfS:221</t>
  </si>
  <si>
    <t>CfS:222</t>
  </si>
  <si>
    <t>CfS:224</t>
  </si>
  <si>
    <t>CfS:225</t>
  </si>
  <si>
    <t>CfS:226</t>
  </si>
  <si>
    <t>CfS:227</t>
  </si>
  <si>
    <t>CfS:228</t>
  </si>
  <si>
    <t>CfS:229</t>
  </si>
  <si>
    <t>CfS:23</t>
  </si>
  <si>
    <t>CfS:230</t>
  </si>
  <si>
    <t>CfS:231</t>
  </si>
  <si>
    <t>CfS:232</t>
  </si>
  <si>
    <t>CfS:233</t>
  </si>
  <si>
    <t>CfS:234</t>
  </si>
  <si>
    <t>CfS:235</t>
  </si>
  <si>
    <t>CfS:236</t>
  </si>
  <si>
    <t>CfS:238</t>
  </si>
  <si>
    <t>CfS:239</t>
  </si>
  <si>
    <t>CfS:24</t>
  </si>
  <si>
    <t>CfS:240</t>
  </si>
  <si>
    <t>CfS:241</t>
  </si>
  <si>
    <t>CfS:242</t>
  </si>
  <si>
    <t>CfS:243</t>
  </si>
  <si>
    <t>CfS:244</t>
  </si>
  <si>
    <t>CfS:245</t>
  </si>
  <si>
    <t>CfS:246</t>
  </si>
  <si>
    <t>CfS:247</t>
  </si>
  <si>
    <t>CfS:248</t>
  </si>
  <si>
    <t>CfS:249</t>
  </si>
  <si>
    <t>CfS:250</t>
  </si>
  <si>
    <t>CfS:251</t>
  </si>
  <si>
    <t>CfS:252</t>
  </si>
  <si>
    <t>CfS:253</t>
  </si>
  <si>
    <t>CfS:254</t>
  </si>
  <si>
    <t>CfS:255</t>
  </si>
  <si>
    <t>CfS:256</t>
  </si>
  <si>
    <t>CfS:257</t>
  </si>
  <si>
    <t>CfS:258</t>
  </si>
  <si>
    <t>CfS:259</t>
  </si>
  <si>
    <t>CfS:260</t>
  </si>
  <si>
    <t>CfS:261</t>
  </si>
  <si>
    <t>CfS:262</t>
  </si>
  <si>
    <t>CfS:263</t>
  </si>
  <si>
    <t>CfS:264</t>
  </si>
  <si>
    <t>CfS:265</t>
  </si>
  <si>
    <t>CfS:267</t>
  </si>
  <si>
    <t>CfS:268</t>
  </si>
  <si>
    <t>CfS:269</t>
  </si>
  <si>
    <t>CfS:270</t>
  </si>
  <si>
    <t>CfS:271</t>
  </si>
  <si>
    <t>CfS:272</t>
  </si>
  <si>
    <t>CfS:273</t>
  </si>
  <si>
    <t>CfS:274</t>
  </si>
  <si>
    <t>CfS:275</t>
  </si>
  <si>
    <t>CfS:276</t>
  </si>
  <si>
    <t>CfS:277</t>
  </si>
  <si>
    <t>CfS:278</t>
  </si>
  <si>
    <t>CfS:279</t>
  </si>
  <si>
    <t>CfS:28</t>
  </si>
  <si>
    <t>CfS:281</t>
  </si>
  <si>
    <t>CfS:282</t>
  </si>
  <si>
    <t>CfS:283</t>
  </si>
  <si>
    <t>CfS:284</t>
  </si>
  <si>
    <t>CfS:285</t>
  </si>
  <si>
    <t>CfS:286</t>
  </si>
  <si>
    <t>CfS:287</t>
  </si>
  <si>
    <t>CfS:288</t>
  </si>
  <si>
    <t>CfS:29</t>
  </si>
  <si>
    <t>CfS:290</t>
  </si>
  <si>
    <t>CfS:291</t>
  </si>
  <si>
    <t>CfS:292</t>
  </si>
  <si>
    <t>CfS:293</t>
  </si>
  <si>
    <t>CfS:294</t>
  </si>
  <si>
    <t>CfS:295</t>
  </si>
  <si>
    <t>CfS:296</t>
  </si>
  <si>
    <t>CfS:297</t>
  </si>
  <si>
    <t>CfS:298</t>
  </si>
  <si>
    <t>CfS:299</t>
  </si>
  <si>
    <t>CfS:30</t>
  </si>
  <si>
    <t>CfS:300</t>
  </si>
  <si>
    <t>CfS:301</t>
  </si>
  <si>
    <t>CfS:302</t>
  </si>
  <si>
    <t>CfS:303</t>
  </si>
  <si>
    <t>CfS:304</t>
  </si>
  <si>
    <t>CfS:305</t>
  </si>
  <si>
    <t>CfS:306</t>
  </si>
  <si>
    <t>CfS:307</t>
  </si>
  <si>
    <t>CfS:308</t>
  </si>
  <si>
    <t>CfS:309</t>
  </si>
  <si>
    <t>CfS:31</t>
  </si>
  <si>
    <t>CfS:310</t>
  </si>
  <si>
    <t>CfS:311</t>
  </si>
  <si>
    <t>CfS:312</t>
  </si>
  <si>
    <t>CfS:313</t>
  </si>
  <si>
    <t>CfS:314</t>
  </si>
  <si>
    <t>CfS:315</t>
  </si>
  <si>
    <t>CfS:316</t>
  </si>
  <si>
    <t>CfS:317</t>
  </si>
  <si>
    <t>CfS:318</t>
  </si>
  <si>
    <t>CfS:319</t>
  </si>
  <si>
    <t>CfS:32</t>
  </si>
  <si>
    <t>CfS:320</t>
  </si>
  <si>
    <t>CfS:321</t>
  </si>
  <si>
    <t>CfS:322</t>
  </si>
  <si>
    <t>CfS:323</t>
  </si>
  <si>
    <t>CfS:324</t>
  </si>
  <si>
    <t>CfS:325</t>
  </si>
  <si>
    <t>CfS:326</t>
  </si>
  <si>
    <t>CfS:327</t>
  </si>
  <si>
    <t>CfS:328</t>
  </si>
  <si>
    <t>CfS:329</t>
  </si>
  <si>
    <t>CfS:33</t>
  </si>
  <si>
    <t>CfS:330</t>
  </si>
  <si>
    <t>CfS:331</t>
  </si>
  <si>
    <t>CfS:332</t>
  </si>
  <si>
    <t>CfS:333</t>
  </si>
  <si>
    <t>CfS:334</t>
  </si>
  <si>
    <t>CfS:335</t>
  </si>
  <si>
    <t>CfS:337</t>
  </si>
  <si>
    <t>CfS:338</t>
  </si>
  <si>
    <t>CfS:339</t>
  </si>
  <si>
    <t>CfS:34</t>
  </si>
  <si>
    <t>CfS:340</t>
  </si>
  <si>
    <t>CfS:341</t>
  </si>
  <si>
    <t>CfS:342</t>
  </si>
  <si>
    <t>CfS:343</t>
  </si>
  <si>
    <t>CfS:344</t>
  </si>
  <si>
    <t>CfS:345</t>
  </si>
  <si>
    <t>CfS:346</t>
  </si>
  <si>
    <t>CfS:347</t>
  </si>
  <si>
    <t>CfS:348</t>
  </si>
  <si>
    <t>CfS:349</t>
  </si>
  <si>
    <t>CfS:35</t>
  </si>
  <si>
    <t>CfS:350</t>
  </si>
  <si>
    <t>CfS:351</t>
  </si>
  <si>
    <t>CfS:352</t>
  </si>
  <si>
    <t>CfS:353</t>
  </si>
  <si>
    <t>CfS:354</t>
  </si>
  <si>
    <t>CfS:355</t>
  </si>
  <si>
    <t>CfS:356</t>
  </si>
  <si>
    <t>CfS:357</t>
  </si>
  <si>
    <t>CfS:358</t>
  </si>
  <si>
    <t>CfS:359</t>
  </si>
  <si>
    <t>CfS:36</t>
  </si>
  <si>
    <t>CfS:360</t>
  </si>
  <si>
    <t>CfS:361</t>
  </si>
  <si>
    <t>CfS:362</t>
  </si>
  <si>
    <t>CfS:363</t>
  </si>
  <si>
    <t>CfS:364</t>
  </si>
  <si>
    <t>CfS:365</t>
  </si>
  <si>
    <t>CfS:366</t>
  </si>
  <si>
    <t>CfS:367</t>
  </si>
  <si>
    <t>CfS:368</t>
  </si>
  <si>
    <t>CfS:370</t>
  </si>
  <si>
    <t>CfS:371</t>
  </si>
  <si>
    <t>CfS:372</t>
  </si>
  <si>
    <t>CfS:373</t>
  </si>
  <si>
    <t>CfS:374</t>
  </si>
  <si>
    <t>CfS:375</t>
  </si>
  <si>
    <t>CfS:376</t>
  </si>
  <si>
    <t>CfS:377</t>
  </si>
  <si>
    <t>CfS:378</t>
  </si>
  <si>
    <t>CfS:379</t>
  </si>
  <si>
    <t>CfS:38</t>
  </si>
  <si>
    <t>CfS:380</t>
  </si>
  <si>
    <t>CfS:381</t>
  </si>
  <si>
    <t>CfS:382</t>
  </si>
  <si>
    <t>CfS:383</t>
  </si>
  <si>
    <t>CfS:384</t>
  </si>
  <si>
    <t>CfS:385</t>
  </si>
  <si>
    <t>CfS:39</t>
  </si>
  <si>
    <t>CfS:40</t>
  </si>
  <si>
    <t>CfS:41</t>
  </si>
  <si>
    <t>CfS:42</t>
  </si>
  <si>
    <t>CfS:43</t>
  </si>
  <si>
    <t>CfS:45</t>
  </si>
  <si>
    <t>CfS:46</t>
  </si>
  <si>
    <t>CfS:47</t>
  </si>
  <si>
    <t>CfS:48</t>
  </si>
  <si>
    <t>CfS:49</t>
  </si>
  <si>
    <t>CfS:51</t>
  </si>
  <si>
    <t>CfS:52</t>
  </si>
  <si>
    <t>CfS:53</t>
  </si>
  <si>
    <t>CfS:54</t>
  </si>
  <si>
    <t>CfS:55</t>
  </si>
  <si>
    <t>CfS:57</t>
  </si>
  <si>
    <t>CfS:58</t>
  </si>
  <si>
    <t>CfS:59</t>
  </si>
  <si>
    <t>CfS:60</t>
  </si>
  <si>
    <t>CfS:61</t>
  </si>
  <si>
    <t>CfS:62</t>
  </si>
  <si>
    <t>CfS:63</t>
  </si>
  <si>
    <t>CfS:64</t>
  </si>
  <si>
    <t>CfS:65</t>
  </si>
  <si>
    <t>CfS:66</t>
  </si>
  <si>
    <t>CfS:7</t>
  </si>
  <si>
    <t>CfS:73</t>
  </si>
  <si>
    <t>CfS:74</t>
  </si>
  <si>
    <t>CfS:75</t>
  </si>
  <si>
    <t>CfS:76</t>
  </si>
  <si>
    <t>CfS:77</t>
  </si>
  <si>
    <t>CfS:78</t>
  </si>
  <si>
    <t>CfS:79</t>
  </si>
  <si>
    <t>CfS:8</t>
  </si>
  <si>
    <t>CfS:80</t>
  </si>
  <si>
    <t>CfS:81</t>
  </si>
  <si>
    <t>CfS:82</t>
  </si>
  <si>
    <t>CfS:83</t>
  </si>
  <si>
    <t>CfS:84</t>
  </si>
  <si>
    <t>CfS:85</t>
  </si>
  <si>
    <t>CfS:86</t>
  </si>
  <si>
    <t>CfS:87</t>
  </si>
  <si>
    <t>CfS:88</t>
  </si>
  <si>
    <t>CfS:89</t>
  </si>
  <si>
    <t>CfS:90</t>
  </si>
  <si>
    <t>CfS:91</t>
  </si>
  <si>
    <t>CfS:92</t>
  </si>
  <si>
    <t>CfS:93</t>
  </si>
  <si>
    <t>CfS:94</t>
  </si>
  <si>
    <t>CfS:95</t>
  </si>
  <si>
    <t>CfS:97</t>
  </si>
  <si>
    <t>CfS:98</t>
  </si>
  <si>
    <t>CfS:99</t>
  </si>
  <si>
    <t>CfS386</t>
  </si>
  <si>
    <t>CfS387</t>
  </si>
  <si>
    <t>CfS388</t>
  </si>
  <si>
    <t>Land Off Meadow Lane, St Ives</t>
  </si>
  <si>
    <t>Land east of Parkhall Road, Somersham</t>
  </si>
  <si>
    <t>Pear Tree Solar Farm</t>
  </si>
  <si>
    <t>Land adjacent to Second and Third Avenue, Warboys</t>
  </si>
  <si>
    <t>West of Wennington Road Wennington, Abbots Ripton</t>
  </si>
  <si>
    <t>Land north of The Pasture and south of Rectory Lane, Somersham</t>
  </si>
  <si>
    <t>Land West of Farcet</t>
  </si>
  <si>
    <t>Land South of Meadow Lane St Ives</t>
  </si>
  <si>
    <t>Green End Field, Sawtry</t>
  </si>
  <si>
    <t>Land North of Meadow Lane</t>
  </si>
  <si>
    <t>Home Farm, Bythorn</t>
  </si>
  <si>
    <t>Land off Main Street, Bythorn</t>
  </si>
  <si>
    <t>Land East of Clack Lane, Bythorn</t>
  </si>
  <si>
    <t>Land West of Clack Lane, Bythorn</t>
  </si>
  <si>
    <t>Land West of A1, Adjacent Peterborough</t>
  </si>
  <si>
    <t>Land adjoining west side of slip road from A1307, Fenstanton</t>
  </si>
  <si>
    <t>Land North of Glatton Ways</t>
  </si>
  <si>
    <t>Land South of Biggin Lane, Ramsey</t>
  </si>
  <si>
    <t>Land south of Stilton Golf Course</t>
  </si>
  <si>
    <t>Fruit field, Station Road, Catworth</t>
  </si>
  <si>
    <t>East of Stocking Fen Road, Ramsey</t>
  </si>
  <si>
    <t>Swift Car Care, Buckden Road, Brampton</t>
  </si>
  <si>
    <t>Land East of B661, The Green, Great Staughton</t>
  </si>
  <si>
    <t>Land South West of Yaxley and East of A1(M) near Norman Cross</t>
  </si>
  <si>
    <t>Land off Middlemoor Road, Ramsey St Mary</t>
  </si>
  <si>
    <t>Land north of Thrapston Road and south of the A141, Brampton</t>
  </si>
  <si>
    <t>Land north west of Buckworth Road, Alconbury Weston</t>
  </si>
  <si>
    <t>Adjacent A1 at Norman Cross, Folksworth</t>
  </si>
  <si>
    <t>Land off High Street, Stilton</t>
  </si>
  <si>
    <t>Land off Hawthorn Road, Folksworth</t>
  </si>
  <si>
    <t>51 Church Road, Warboys</t>
  </si>
  <si>
    <t>Land west of 41 Vinegar Hill</t>
  </si>
  <si>
    <t>New Road Field, Offord Cluny</t>
  </si>
  <si>
    <t>Land south of Warboys Sports Field, Warboys</t>
  </si>
  <si>
    <t>Land to the North of Thrapston Road Brampton</t>
  </si>
  <si>
    <t>Land West of London Road, Godmanchester</t>
  </si>
  <si>
    <t>West of High Street, Great Paxton</t>
  </si>
  <si>
    <t>Land west of Brampton</t>
  </si>
  <si>
    <t>Land at the Industrial Estate, Bury Road, Ramsey</t>
  </si>
  <si>
    <t>Land off Caldecote Road, Stilton</t>
  </si>
  <si>
    <t>Diddington - Cell Energy</t>
  </si>
  <si>
    <t>Land South East Of 73 Main Road, Stonely</t>
  </si>
  <si>
    <t>Little End - Station Road, Warboys</t>
  </si>
  <si>
    <t>Land off Ugg Mere Court Road, Ramsey Heights</t>
  </si>
  <si>
    <t>Chestnut Farm, Ramsey Mereside</t>
  </si>
  <si>
    <t>Land north of Humberdale Way, Warboys</t>
  </si>
  <si>
    <t>Land off Peterborough Road, Farcet</t>
  </si>
  <si>
    <t>Land southwest of B1090 and east of Stangate Hill B1043, Sawtry</t>
  </si>
  <si>
    <t>Land south of 29 The Green, Great Staughton</t>
  </si>
  <si>
    <t>Land off Pingle bank, Holme</t>
  </si>
  <si>
    <t>Land west of Harris Lane, Wistow</t>
  </si>
  <si>
    <t>Land off Causeway Road, Broughton</t>
  </si>
  <si>
    <t>Land North Of 23 To 33 Oundle Road, Alwalton</t>
  </si>
  <si>
    <t>Land to the west of Toll Bar Way and Green End Road, Sawtry</t>
  </si>
  <si>
    <t>Land west of High Street, Offord Cluny</t>
  </si>
  <si>
    <t>Land at Church Street/Short Drove, Holme</t>
  </si>
  <si>
    <t>Land South West Of Old Toll Bar House Toll Bar Lane, Keyston</t>
  </si>
  <si>
    <t>Land at Cranbrook Plants, Colne Road, Somersham</t>
  </si>
  <si>
    <t>Land East of Loves Farm (Tithe Farm Extension)</t>
  </si>
  <si>
    <t>Land opposite Jolly Hills Farm, Molesworth</t>
  </si>
  <si>
    <t>Land to the east of St Judith's Lane and west of Toll Bar Way and Green End Road, Sawtry</t>
  </si>
  <si>
    <t>Land north of High Street, Bury</t>
  </si>
  <si>
    <t>Dews Bus and Coach Depot, Chatteris Road, Somersham</t>
  </si>
  <si>
    <t>Land south of Great North Road, Alconbury</t>
  </si>
  <si>
    <t>Redevelopment of land to the rear of The Stilton Cheese Inn</t>
  </si>
  <si>
    <t>Land at New Road, Warboys</t>
  </si>
  <si>
    <t>Land to the south of Rectory Road, Bluntisham</t>
  </si>
  <si>
    <t>Land adjacent The Rectory, Church Road Brampton</t>
  </si>
  <si>
    <t>Land to the north east of Sawtry</t>
  </si>
  <si>
    <t>Land east of Fox Road, Catworth</t>
  </si>
  <si>
    <t>Field south of St Ives Road, Hemingford Grey</t>
  </si>
  <si>
    <t>Ramsey Gateway</t>
  </si>
  <si>
    <t>Land at Church Road, Warboys</t>
  </si>
  <si>
    <t>Land south of 35 Church Street, Somersham</t>
  </si>
  <si>
    <t>Land to the west of Graveley Road, Offord D'Arcy</t>
  </si>
  <si>
    <t>Collmart Growers, Pondersbridge</t>
  </si>
  <si>
    <t>Claylands Farm, Stonely</t>
  </si>
  <si>
    <t>Former PH Plant Hire and 9 Cross Street, Farcet</t>
  </si>
  <si>
    <t>48 Old Great North Road, Alconbury Weston</t>
  </si>
  <si>
    <t>Land North of B645, Stonely</t>
  </si>
  <si>
    <t>Eagle Business Park, Phase 3, Yaxley</t>
  </si>
  <si>
    <t>Land west of Cullum and YES! Estate, St Ives</t>
  </si>
  <si>
    <t>Yaxley Road, Holme</t>
  </si>
  <si>
    <t>Land South of High Street, Hail Weston</t>
  </si>
  <si>
    <t>Land off Old Houghton Road, Houghton and Wyton</t>
  </si>
  <si>
    <t>Land South of 35 Church Street, Somersham</t>
  </si>
  <si>
    <t>Land North of Bluntisham Road, Needingworth</t>
  </si>
  <si>
    <t>Land rear of 16 to 58 North Street, Stilton</t>
  </si>
  <si>
    <t>The Walnuts, Hail Weston</t>
  </si>
  <si>
    <t>Land off Cheveril Lane, Bury</t>
  </si>
  <si>
    <t>Land End Farm, Pidley</t>
  </si>
  <si>
    <t>Old Football Field, Pidley</t>
  </si>
  <si>
    <t>Land adjacent to Chapel Lane, Great Gidding</t>
  </si>
  <si>
    <t>Land south of Great Gidding Village Hall, Great Gidding</t>
  </si>
  <si>
    <t>Land adjacent to 52 Main Street, Great Gidding</t>
  </si>
  <si>
    <t>Land East of Vinegar Hill, Alconbury Weston</t>
  </si>
  <si>
    <t>Land at New Manor Farm, Houghton and Wyton</t>
  </si>
  <si>
    <t>Sapley Park Garden Village</t>
  </si>
  <si>
    <t>Land to the north of Houghton Road, St Ives</t>
  </si>
  <si>
    <t>Land Adjacent to Manor Court, Offord Cluny</t>
  </si>
  <si>
    <t>Royal Oak Gardens, Hemingford Abbots</t>
  </si>
  <si>
    <t>Land between Houghton Hill Road and Sawtry Way</t>
  </si>
  <si>
    <t>Land Opposite Manor House, Offord Cluny</t>
  </si>
  <si>
    <t>Land south of Caxton Road, Great Gransden</t>
  </si>
  <si>
    <t>Land north of St James Road, Little Paxton</t>
  </si>
  <si>
    <t>Burgess and Walker, St Ives</t>
  </si>
  <si>
    <t>Land at A1 West (North) - Option B</t>
  </si>
  <si>
    <t>Emmanuel Knoll Village, Godmanchester</t>
  </si>
  <si>
    <t>Land East of Wintringham Park, St Neots</t>
  </si>
  <si>
    <t>Land at A1 West (North) - Option A</t>
  </si>
  <si>
    <t>Land at Potton Road (Rectory Farm), Eynesbury Hardwick, St Neots</t>
  </si>
  <si>
    <t>Land south of the B1514, Buckden</t>
  </si>
  <si>
    <t>Land west of Needingworth</t>
  </si>
  <si>
    <t>Land at A1 West (South)</t>
  </si>
  <si>
    <t>Land to South-West of College Farm, Somersham</t>
  </si>
  <si>
    <t>Strawberry End, Pidley</t>
  </si>
  <si>
    <t>land to the North West of Holme Fen Drove, Colne</t>
  </si>
  <si>
    <t>Hemingford Grey Lake, South of Marsh Lane, Hemingford Grey</t>
  </si>
  <si>
    <t>Bittens Field, Pidely</t>
  </si>
  <si>
    <t>Land east of Kimbolton Road, Stow Longa</t>
  </si>
  <si>
    <t>Colne Fen Farm and Fishery, Somersham</t>
  </si>
  <si>
    <t>Land south of the Paddocks, Folksworth</t>
  </si>
  <si>
    <t>Land north of A141, between Huntingdon racecourse and A1307</t>
  </si>
  <si>
    <t>Area 1 Park Farm, Brampton</t>
  </si>
  <si>
    <t>Area 2 Park Farm, Brampton</t>
  </si>
  <si>
    <t>Area 3 Park Farm, Brampton</t>
  </si>
  <si>
    <t>Area 4 Park Farm, Brampton</t>
  </si>
  <si>
    <t>Southoe Garden Village</t>
  </si>
  <si>
    <t>Folly Farm, London Road, Yaxley</t>
  </si>
  <si>
    <t>Old Ramsey Road, St Ives</t>
  </si>
  <si>
    <t>Land South of St Swithin's Church, Old Weston</t>
  </si>
  <si>
    <t>Land North of Station Road, Bluntisham</t>
  </si>
  <si>
    <t>Hilton Road, Fenstanton</t>
  </si>
  <si>
    <t>Land at Weybridge Farm</t>
  </si>
  <si>
    <t>Land to South of College Farm, Somersham</t>
  </si>
  <si>
    <t>Abbotsley Golf Club</t>
  </si>
  <si>
    <t>Land to the north of High Street, Hilton</t>
  </si>
  <si>
    <t>Land south of Ermine Street, Huntingdon</t>
  </si>
  <si>
    <t>Land at Colne Road, Somersham</t>
  </si>
  <si>
    <t>Land North of Priory Park, St Neots</t>
  </si>
  <si>
    <t>Land South of Manor Farm, Old Weston</t>
  </si>
  <si>
    <t>Giffords Park, St Ives</t>
  </si>
  <si>
    <t>Penny Green, Abbots Ripton</t>
  </si>
  <si>
    <t>Land off Huntingdon Road, Brampton</t>
  </si>
  <si>
    <t>Lodel Farm, Needingworth</t>
  </si>
  <si>
    <t>Land South of Station Road, Abbots Ripton</t>
  </si>
  <si>
    <t>Land at Water Meadows, south of Huntingdon Road, Brampton</t>
  </si>
  <si>
    <t>Westwood Farm, St Ives</t>
  </si>
  <si>
    <t>The Lattenburys</t>
  </si>
  <si>
    <t>Land west of Colne Road, Bluntisham</t>
  </si>
  <si>
    <t>Land West of Eltisley Road, Great Gransden</t>
  </si>
  <si>
    <t>Land to South of Ramsey Road, Wistow</t>
  </si>
  <si>
    <t>Forty Foot Field, Ramsey</t>
  </si>
  <si>
    <t>Land West of Rideaway, Hemingford Abbots</t>
  </si>
  <si>
    <t>Land East of St Neots (residential site)</t>
  </si>
  <si>
    <t>Gloucester Barn, Pidley</t>
  </si>
  <si>
    <t>Land to North of Kingsland Farm, Wistow</t>
  </si>
  <si>
    <t>Lodge Farm, Huntingdon</t>
  </si>
  <si>
    <t>Land west of West Street, Great Gransden</t>
  </si>
  <si>
    <t>Land to North-East of Kingsland Farm, Wistow</t>
  </si>
  <si>
    <t>Home Farm South, Abbots Ripton</t>
  </si>
  <si>
    <t>Home Farm North, Abbots Ripton</t>
  </si>
  <si>
    <t>Manor Farm Brampton</t>
  </si>
  <si>
    <t>Land East of Wood Lane, Ramsey</t>
  </si>
  <si>
    <t>Land East of Stocking Fen Road, Ramsey</t>
  </si>
  <si>
    <t>Land off Conington Road, Fenstanton</t>
  </si>
  <si>
    <t>Land South West of Pound Close, Hail Weston</t>
  </si>
  <si>
    <t>Land North of Hollow Lane, Ramsey</t>
  </si>
  <si>
    <t>Land West of Manor Farm, Yelling</t>
  </si>
  <si>
    <t>College Farm, West of Newlands Industrial Estate, Somersham</t>
  </si>
  <si>
    <t>Land at Ramsey Forty Foot, Ramsey</t>
  </si>
  <si>
    <t>Land at Bridge Farm, Ramsey Forty Foot</t>
  </si>
  <si>
    <t>Land South of Main Street, Yaxley</t>
  </si>
  <si>
    <t>Land South of Manor Farm, Yelling</t>
  </si>
  <si>
    <t>Former RGE Engineering Site and HDC Car Park</t>
  </si>
  <si>
    <t>Huntingdon Racecourse</t>
  </si>
  <si>
    <t>Land further north of High Street, Bury</t>
  </si>
  <si>
    <t>Land east of St Neots (Logistics)</t>
  </si>
  <si>
    <t>Land off Brookfield Way, Bury</t>
  </si>
  <si>
    <t>Land between 76 and 86 Owl End, Great Stukeley</t>
  </si>
  <si>
    <t>Brampton Road, Buckden</t>
  </si>
  <si>
    <t>Garden land at 71 Hemingford Road, St Ives</t>
  </si>
  <si>
    <t>Land east of Brook Road, St Neots</t>
  </si>
  <si>
    <t>Land north of the A428, St Neots</t>
  </si>
  <si>
    <t>Land South West of Godmanchester, West of the A1198</t>
  </si>
  <si>
    <t>Land south of Biggin Lane, west of Ramsey</t>
  </si>
  <si>
    <t>Village Field,Upwood</t>
  </si>
  <si>
    <t>Upwood Field, Upwood</t>
  </si>
  <si>
    <t>Mill Lane Field, Hemingford Grey</t>
  </si>
  <si>
    <t>Land east of Bluntisham Road, Needingworth (Site 1)</t>
  </si>
  <si>
    <t>Land east of Bluntisham Road, Needingworth (Site 2)</t>
  </si>
  <si>
    <t>Land at Marley Road, St Ives</t>
  </si>
  <si>
    <t>Land at Ramsey Road, Warboys</t>
  </si>
  <si>
    <t>Land at Mill Road, Buckden</t>
  </si>
  <si>
    <t>Land south of 143 High Street, Hail Weston, PE19 5JU</t>
  </si>
  <si>
    <t>Land opposite Brook End Farm, 17-19 Ford End, Hail Weston, PE19 5JR</t>
  </si>
  <si>
    <t>Land at Sand Road, Great Gransden</t>
  </si>
  <si>
    <t>Land east of High Gables, Buckworth Road, Alconbury Weston</t>
  </si>
  <si>
    <t>Land adjacent Winwick Village Hall, Thurning Road, Winwick, PE28 5PP</t>
  </si>
  <si>
    <t>Land West of Peterborough Road, Farcet</t>
  </si>
  <si>
    <t>Land off The Wykes, accessed from West End, Yaxley</t>
  </si>
  <si>
    <t>Land to the rear of St Peter's Church, 43 Church Street, Yaxley</t>
  </si>
  <si>
    <t>Land north of Harley Industrial Park, Paxton Hill</t>
  </si>
  <si>
    <t>Land adjacent to 24 Cedar Close, Grafham</t>
  </si>
  <si>
    <t>Land north of Rookery Farm, Stow Road, Stow Longa</t>
  </si>
  <si>
    <t>Land On The East Side Of Stow Road, Spaldwick</t>
  </si>
  <si>
    <t>Manor Farm Yard, Haddon</t>
  </si>
  <si>
    <t>Orchard Field Allotment, Haddon</t>
  </si>
  <si>
    <t>Land north of Station Lane, Offord Cluny</t>
  </si>
  <si>
    <t>Land to the west of High Street, Great Paxton</t>
  </si>
  <si>
    <t>Land East of Stow Road, Kimbolton</t>
  </si>
  <si>
    <t>Land north and east of Hill Place, Brington</t>
  </si>
  <si>
    <t>Land at Westfield Farm, Great North Road, Buckden</t>
  </si>
  <si>
    <t>Land east of Ermine Street, Alconbury Weston</t>
  </si>
  <si>
    <t>Land at Hatchet Lane, Stonely</t>
  </si>
  <si>
    <t>Manor Farm Buildings, Warboys</t>
  </si>
  <si>
    <t>Land North of 6 Old Houghton Road, Hartford, Huntingdon</t>
  </si>
  <si>
    <t>Land West of the B1050 Colne Road, Colne</t>
  </si>
  <si>
    <t>Land to the south west of Potton Road, St Neots</t>
  </si>
  <si>
    <t>Land to the west of Sheep Street, Leighton Bromswold</t>
  </si>
  <si>
    <t>Land to the south of Spaldwick Road, Stow Longa</t>
  </si>
  <si>
    <t>Land South East of Brook Farm, Ellington</t>
  </si>
  <si>
    <t>Land to the north of Thrapston Road, Brampton</t>
  </si>
  <si>
    <t>Land north of B1043, Alconbury</t>
  </si>
  <si>
    <t>Land to the east of Globe Lane, Alconbury</t>
  </si>
  <si>
    <t>Corpus Christi Paddock, Godmanchester</t>
  </si>
  <si>
    <t>Land east of B1043, Alconbury</t>
  </si>
  <si>
    <t>Land to the south of the A1307, Godmanchester</t>
  </si>
  <si>
    <t>Land to the west of High Street, Offord Cluny</t>
  </si>
  <si>
    <t>Land to the north of the Crossways Distribution Centre, Alconbury Hill</t>
  </si>
  <si>
    <t>Land west of Bluntisham</t>
  </si>
  <si>
    <t>Brooklands Farm, land to the east of A1 junction 13, Alconbury</t>
  </si>
  <si>
    <t>Land South of Ben Burgess, Ellington</t>
  </si>
  <si>
    <t>Glebe Farm, Sawtry</t>
  </si>
  <si>
    <t>Midloe Grange Farm, Southoe and Midloe</t>
  </si>
  <si>
    <t>South of Hemingford Road, Hemingford Grey</t>
  </si>
  <si>
    <t>Land north of Hemingford Road, Hemingford Grey</t>
  </si>
  <si>
    <t>Land west of London Road, Hemingford Grey</t>
  </si>
  <si>
    <t>Land east of B1043, Sawtry</t>
  </si>
  <si>
    <t>Dockesy' Farm, Hemingford Grey</t>
  </si>
  <si>
    <t>Land to the west of Toll Bar Way, Sawtry</t>
  </si>
  <si>
    <t>College Farm, Somersham</t>
  </si>
  <si>
    <t>Land to South West of South Farm, Upton</t>
  </si>
  <si>
    <t>Manor Farm, Old Weston</t>
  </si>
  <si>
    <t>Wallis Land, Brampton</t>
  </si>
  <si>
    <t>Land to north of Spittals Way Brampton</t>
  </si>
  <si>
    <t>Land North of Spittals Way, Brampton</t>
  </si>
  <si>
    <t>Land at Hinchingbrooke School, Huntingdon</t>
  </si>
  <si>
    <t>Frontage Dev New Farm, Earith</t>
  </si>
  <si>
    <t>Land to the north of School Lane, Alconbury</t>
  </si>
  <si>
    <t>Amber Centre, Huntingdon</t>
  </si>
  <si>
    <t>Sibson Garden Community</t>
  </si>
  <si>
    <t>Land west of Grafham Road Ellington</t>
  </si>
  <si>
    <t>Land north of Chatteris Road, Somersham</t>
  </si>
  <si>
    <t>Rear of Manor Farmyard, Spaldwick</t>
  </si>
  <si>
    <t>Land at the junction of High Street and Church Lane, Tilbrook</t>
  </si>
  <si>
    <t>Church Field, Spaldwick</t>
  </si>
  <si>
    <t>Land north of Station Road/Stow Road, Kimbolton</t>
  </si>
  <si>
    <t>Land north of Ermine Street, Little Stukeley</t>
  </si>
  <si>
    <t>Land west of Fox Road, Catworth</t>
  </si>
  <si>
    <t>Land east of Church Road, Catworth</t>
  </si>
  <si>
    <t>Triangular land south of Church End, Catworth</t>
  </si>
  <si>
    <t>Land to the east of Globe Lane</t>
  </si>
  <si>
    <t>Nook Farm, Little Stukeley</t>
  </si>
  <si>
    <t>Land adjacent to Alconbury Weald Development, Alconbury</t>
  </si>
  <si>
    <t>Land north of Easton Road Stonely</t>
  </si>
  <si>
    <t>Land Adjacent to Wintringham, St Neots</t>
  </si>
  <si>
    <t>West of A1 from Buckden to Brampton</t>
  </si>
  <si>
    <t>Land north of Gimbers End, Stonely</t>
  </si>
  <si>
    <t>Land southeast of Bicton Industrial Estate Kimbolton</t>
  </si>
  <si>
    <t>Land north of Tilbrook Road, Kimbolton</t>
  </si>
  <si>
    <t>Fifty Acres, Land adjacent to Ermine Street and A1304, Alconbury</t>
  </si>
  <si>
    <t>Land east of Dovecote Lane, Great Paxton</t>
  </si>
  <si>
    <t>Land adjacent to London Road (A1198), Godmanchester</t>
  </si>
  <si>
    <t>Land adjacent to London Road (A1198)</t>
  </si>
  <si>
    <t>Land east of Silver Street, Godmanchester</t>
  </si>
  <si>
    <t>Brook Farmyard, Great Staughton</t>
  </si>
  <si>
    <t>Land to the South of Godmanchester</t>
  </si>
  <si>
    <t>Land west of Cages Lane, Great Staughton</t>
  </si>
  <si>
    <t>Land North of Conington Airfield (Site 2)</t>
  </si>
  <si>
    <t>Conington Airfield (Site 1)</t>
  </si>
  <si>
    <t>Land at 39 Station Road, Holme</t>
  </si>
  <si>
    <t>Land at Little Common Farm (Site 4), Sawtry</t>
  </si>
  <si>
    <t>Land at Woolpack Farm (Site 5), Conington</t>
  </si>
  <si>
    <t>Land West of Conington Airfield (Site 3)</t>
  </si>
  <si>
    <t>Peppercorn Meadows, St Neots</t>
  </si>
  <si>
    <t>Land on Great North Road (southern site), Sawtry</t>
  </si>
  <si>
    <t>Land on Great North Road (northern site), Sawtry</t>
  </si>
  <si>
    <t>Land West of No.5 High Street, Hail Weston</t>
  </si>
  <si>
    <t>Land North of New England, Hilton</t>
  </si>
  <si>
    <t>Land to the east of The Paddocks, Hilton</t>
  </si>
  <si>
    <t>Land to the West of Potton Road, Hilton</t>
  </si>
  <si>
    <t>Safefield Farm, northwest of Alconbury Airfield</t>
  </si>
  <si>
    <t>Grafham Water Caravan and Motorhome Club Campsite</t>
  </si>
  <si>
    <t>Galley Hill, Fenstanton</t>
  </si>
  <si>
    <t>Hungary Hall, adjacent to the A141 and opposite RAF Wyton</t>
  </si>
  <si>
    <t>Land off Gore Tree Road, Hemingford Grey</t>
  </si>
  <si>
    <t>Marsh Lane 1, Hemingford Grey</t>
  </si>
  <si>
    <t>Goldthorns, Stilton</t>
  </si>
  <si>
    <t>Land east of Glatton Road, Sawtry</t>
  </si>
  <si>
    <t>Ramsey Forty Foot Village rural mooring, Ramsey Forty Foot</t>
  </si>
  <si>
    <t>Land to the west of A1 and north of Kimbolton Road</t>
  </si>
  <si>
    <t>Somersham Town Football Club and land to the south</t>
  </si>
  <si>
    <t>Land to West of College Farm, Somersham</t>
  </si>
  <si>
    <t>Land between Middle Street and Highgate Green, Elton</t>
  </si>
  <si>
    <t>Land between Duck Street and Wansford Road, Elton</t>
  </si>
  <si>
    <t>Land between Wansford Road and Oundle Road, Elton</t>
  </si>
  <si>
    <t>Land between Oundle Road and Greenhill Road, Elton</t>
  </si>
  <si>
    <t>Land North of Chestnuts Farm and River lane, Elton</t>
  </si>
  <si>
    <t>Land South of A14, Catworth</t>
  </si>
  <si>
    <t>Land west of Catworth</t>
  </si>
  <si>
    <t>Land South at Manor Farm, Fenton Road, Fenton</t>
  </si>
  <si>
    <t>Peppers yard, Stocking Fen, Ramsey</t>
  </si>
  <si>
    <t>Brittens Farm, Kimbolton</t>
  </si>
  <si>
    <t>Development Land on Oillmills Road, Ramsey Mereside</t>
  </si>
  <si>
    <t>Land South of New Road, Offord Cluny, PE19 5RL</t>
  </si>
  <si>
    <t>Land at and to the rear of Ramadie, Earith Road, Colne</t>
  </si>
  <si>
    <t>Land at Brickyard Farm, Sawtry</t>
  </si>
  <si>
    <t>Land north east of Ermine Street, Huntingdon</t>
  </si>
  <si>
    <t>Land on Heath Road, Warboys</t>
  </si>
  <si>
    <t>Albert Hall Memorial Field, St Neots</t>
  </si>
  <si>
    <t>School Farm, Ramsey</t>
  </si>
  <si>
    <t>Land at St Andrews Way, Sawtry</t>
  </si>
  <si>
    <t>RAF Upwood - Phase 4</t>
  </si>
  <si>
    <t>Land North of Black Horse Industrial Estate, Sawtry</t>
  </si>
  <si>
    <t>RAF Upwood - Phase 3</t>
  </si>
  <si>
    <t>Land off Fenton Road, Warboys</t>
  </si>
  <si>
    <t>Land at Thrapston Road, Spaldwick</t>
  </si>
  <si>
    <t>Dexters Farm, Godmanchester</t>
  </si>
  <si>
    <t>Land to the west of Glatton Road, Sawtry</t>
  </si>
  <si>
    <t>Marsh Lane 2, Hemingford Grey</t>
  </si>
  <si>
    <t>Tir na Nog, Sawtry Way, Houghton</t>
  </si>
  <si>
    <t>Land west of Cullum Farm, London Road, St Ives</t>
  </si>
  <si>
    <t>Land at Newtown Road, Ramsey</t>
  </si>
  <si>
    <t>Land off Vineyard Way, Buckden</t>
  </si>
  <si>
    <t>Land At, Middlemarsh Farm Glatton Road, Sawtry</t>
  </si>
  <si>
    <t>Wyton Airfield</t>
  </si>
  <si>
    <t>Land north of The Meadows, Earith Road , Colne</t>
  </si>
  <si>
    <t>Land West of Warren Lane, Bythorn</t>
  </si>
  <si>
    <t>Land West of Brookside, Molesworth</t>
  </si>
  <si>
    <t>Land north of Meadow Lane, St Ives</t>
  </si>
  <si>
    <t>Land to the rear of 70 - 84 Station Road</t>
  </si>
  <si>
    <t>Sullivans Poultry Farm, Grafham</t>
  </si>
  <si>
    <t>Water Compatible</t>
  </si>
  <si>
    <t>Flood Zone 3b + Flood Zone 3b plus climate change</t>
  </si>
  <si>
    <t>Flood Zone 3a + Flood Zone 3a plus climate change</t>
  </si>
  <si>
    <t>Flood Zone 1 and Surface Water  + Flood Zone 1 and Surface Water plus climate change</t>
  </si>
  <si>
    <t>100-year + Climate Change (proxy approach based on the Flood Zone 2 extent)</t>
  </si>
  <si>
    <t>CfS:105</t>
  </si>
  <si>
    <t>CfS:137</t>
  </si>
  <si>
    <t>CfS:44</t>
  </si>
  <si>
    <t>CfS:369</t>
  </si>
  <si>
    <t>CfS:336</t>
  </si>
  <si>
    <t>CfS:204</t>
  </si>
  <si>
    <t>Land at Hemingford Grey East of Daintree Way, Hemingford Grey</t>
  </si>
  <si>
    <t>Land at Low Harthay and Woodhatch Farms, Huntingdon</t>
  </si>
  <si>
    <t>Dockesy's Farm, Hemingford Grey</t>
  </si>
  <si>
    <t>St Gidding School, Great Gidding</t>
  </si>
  <si>
    <t>Land to the south west of Potton Road</t>
  </si>
  <si>
    <t>Essential Infrastrucure</t>
  </si>
  <si>
    <t>Strategic Recommendation D</t>
  </si>
  <si>
    <t>Recommend for withdrawal as site is within Flood Zone 3b.</t>
  </si>
  <si>
    <t>Development not permitted in Flood Zone 3b. Check whether site boundary can be redrawn or whether it may be possible to incorporate functional floodplain into site layout and design as open greenspace. This may be possible for sites where percentage area of functional floodplain is lower. Site should be withdrawn if these criteria cannot be met. A Level 2 SFRA may be required to inform this process.</t>
  </si>
  <si>
    <t>Recommend for withdrawal as site is within Flood Zone 3b plus climate change.</t>
  </si>
  <si>
    <t>Strategic Recommendation C</t>
  </si>
  <si>
    <t>Exception Test required through Level 2 SFRA.</t>
  </si>
  <si>
    <t>Withdraw from allocation or carry out Exception Test through Level 2 SFRA.</t>
  </si>
  <si>
    <t>Exception Test required as part of Level 2 SFRA required as Essential Infrastructure site within Flood Zone 3b.</t>
  </si>
  <si>
    <t>Withdraw from allocation or carry out Level 2 SFRA.</t>
  </si>
  <si>
    <t>Level 2 SFRA required.</t>
  </si>
  <si>
    <t>Strategic Recommendation B</t>
  </si>
  <si>
    <t>Progress to developer-led FRA.</t>
  </si>
  <si>
    <t>Allocate for developer-led FRA. Development permission subject to FRA.</t>
  </si>
  <si>
    <t>Level 2 SFRA required due to surface water.</t>
  </si>
  <si>
    <t>Withdraw from allocation or carry out Level 2 SFRA to confirm surface water flood risk.</t>
  </si>
  <si>
    <t>Level 2 SFRA required due to surface water plus climate change.</t>
  </si>
  <si>
    <t>Level 2 SFRA required as Water Compatible site within Flood Zone 3b.</t>
  </si>
  <si>
    <t>Strategic Recommendation A</t>
  </si>
  <si>
    <t>Development could be allocated on flood risk grounds based on the evidence of this Level 1 SFRA.</t>
  </si>
  <si>
    <t>LPA to make decision on allocation.</t>
  </si>
  <si>
    <t xml:space="preserve">Fluvival Flood zones </t>
  </si>
  <si>
    <t>These layers overlap. 
The extent of FZ 1 is just the FZ 1 column. 
For FZ 2  - the whole layer would be FZ 2 + FZ3a + FZ 3b
For FZ 3a - the whole layer would be FZ 3a + FZ3b
For FZ 3b - this would just be the figures for FZ 3b</t>
  </si>
  <si>
    <t>Surface water flood risk</t>
  </si>
  <si>
    <t>These layers overlap, but the figures for this have been caluclated cumulatively, therefore, there is no need to sum up any of the areas within the surface water columns as this is
already being done by the spreadsheet formulas. The value within the low risk surface water flood zone is a sum of the low, medium and high risk areas.</t>
  </si>
  <si>
    <t>Fluvial flood risk with climate change</t>
  </si>
  <si>
    <t>The dataset used to calculate the area in column V (100yr + climate change) is based on the modelled 100yr flood outlines shared by the Environment Agency being ‘removed’ from the Flood Zone 2 outline from the Flood Map for Planning, leaving only the areas at additional risk. 
The dataset used to calculate the area in column H (Flood Zone 2) is based on the area of Flood Zone 3 (Flood Map for Planning) and the delineated Flood Zone 3b extent being ‘removed’ from the Flood Zone 2 outline from the Flood Map for Planning.
There is likely to be a difference between the 100yr modelled flood outlines and the Flood Zone 3 (FMfP) outline. This means that there could be areas where the modelled outline is greater than the FMfP, which therefore means that less of the site area will be at ‘additional’ risk from Flood Zone 2.
I would suggest only using columns T and V to calculate the impact of climate change on Flood Zone 3, and looking at columns H, J and L in isolation for the area of flood zones within each site, given the differences in the way the areas have been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</si>
</sst>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5" formatCode="0.0000"/>
    <numFmt numFmtId="166" formatCode="0.000000000"/>
    <numFmt numFmtId="167" formatCode="0.0000000"/>
  </numFmts>
  <fonts count="14"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
      <sz val="10"/>
      <color rgb="FFFF0000"/>
      <name val="Arial"/>
      <family val="2"/>
    </font>
    <font>
      <b/>
      <sz val="9"/>
      <color theme="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57">
    <xf numFmtId="0" fontId="0" fillId="0" borderId="0" xfId="0"/>
    <xf numFmtId="0" fontId="3" fillId="4" borderId="0" xfId="2" applyFont="1"/>
    <xf numFmtId="0" fontId="4" fillId="4" borderId="0" xfId="2" applyFont="1"/>
    <xf numFmtId="164" fontId="5" fillId="4" borderId="0" xfId="2" applyNumberFormat="1" applyFont="1" applyAlignment="1">
      <alignment horizontal="left"/>
    </xf>
    <xf numFmtId="0" fontId="7" fillId="4" borderId="0" xfId="2" applyFont="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ill="1" applyBorder="1" applyAlignment="1">
      <alignment horizontal="left"/>
    </xf>
    <xf numFmtId="0" fontId="2" fillId="0" borderId="6" xfId="2" applyFill="1" applyBorder="1" applyAlignment="1">
      <alignment horizontal="center"/>
    </xf>
    <xf numFmtId="0" fontId="3" fillId="4" borderId="0" xfId="2" applyFont="1" applyAlignment="1">
      <alignment wrapText="1"/>
    </xf>
    <xf numFmtId="0" fontId="3" fillId="6" borderId="6" xfId="0" applyFont="1" applyFill="1" applyBorder="1"/>
    <xf numFmtId="0" fontId="3" fillId="5" borderId="0" xfId="0" applyFont="1" applyFill="1"/>
    <xf numFmtId="0" fontId="9" fillId="4" borderId="0" xfId="2" applyFont="1"/>
    <xf numFmtId="0" fontId="10" fillId="4" borderId="0" xfId="2" applyFont="1"/>
    <xf numFmtId="0" fontId="3" fillId="0" borderId="0" xfId="0" applyFont="1"/>
    <xf numFmtId="0" fontId="6" fillId="5" borderId="0" xfId="0" applyFont="1" applyFill="1" applyAlignment="1">
      <alignment vertical="center" wrapText="1"/>
    </xf>
    <xf numFmtId="0" fontId="3" fillId="8" borderId="9" xfId="2" applyFont="1" applyFill="1" applyBorder="1" applyAlignment="1">
      <alignment vertical="center"/>
    </xf>
    <xf numFmtId="0" fontId="3" fillId="6" borderId="10" xfId="2" applyFont="1" applyFill="1" applyBorder="1" applyAlignment="1">
      <alignment vertical="center"/>
    </xf>
    <xf numFmtId="0" fontId="11" fillId="4" borderId="0" xfId="2" applyFont="1"/>
    <xf numFmtId="0" fontId="3" fillId="6" borderId="6" xfId="0" applyFont="1" applyFill="1" applyBorder="1" applyAlignment="1">
      <alignment wrapText="1"/>
    </xf>
    <xf numFmtId="166" fontId="3" fillId="6" borderId="6" xfId="0" applyNumberFormat="1" applyFont="1" applyFill="1" applyBorder="1"/>
    <xf numFmtId="2" fontId="8" fillId="10" borderId="6" xfId="1" applyNumberFormat="1" applyFont="1" applyFill="1" applyBorder="1" applyAlignment="1">
      <alignment horizontal="center" vertical="center" wrapText="1"/>
    </xf>
    <xf numFmtId="0" fontId="3" fillId="0" borderId="6" xfId="2" applyFont="1" applyFill="1" applyBorder="1" applyAlignment="1">
      <alignment horizontal="left"/>
    </xf>
    <xf numFmtId="0" fontId="3" fillId="5" borderId="0" xfId="0" applyFont="1" applyFill="1" applyAlignment="1">
      <alignment wrapText="1"/>
    </xf>
    <xf numFmtId="2" fontId="2" fillId="0" borderId="6" xfId="2" applyNumberFormat="1" applyFill="1" applyBorder="1" applyAlignment="1">
      <alignment horizontal="center"/>
    </xf>
    <xf numFmtId="0" fontId="3" fillId="6" borderId="1" xfId="0" applyFont="1" applyFill="1" applyBorder="1" applyAlignment="1">
      <alignment wrapText="1"/>
    </xf>
    <xf numFmtId="167" fontId="3" fillId="3" borderId="0" xfId="0" applyNumberFormat="1" applyFont="1" applyFill="1"/>
    <xf numFmtId="166" fontId="3" fillId="3" borderId="0" xfId="0" applyNumberFormat="1" applyFont="1" applyFill="1"/>
    <xf numFmtId="165" fontId="0" fillId="0" borderId="0" xfId="0" applyNumberFormat="1"/>
    <xf numFmtId="165" fontId="3" fillId="0" borderId="0" xfId="0" applyNumberFormat="1" applyFont="1"/>
    <xf numFmtId="165" fontId="3" fillId="3" borderId="0" xfId="0" applyNumberFormat="1" applyFont="1" applyFill="1"/>
    <xf numFmtId="0" fontId="8" fillId="10" borderId="1" xfId="1" applyFont="1" applyFill="1" applyBorder="1" applyAlignment="1">
      <alignment horizontal="center" vertical="center" wrapText="1"/>
    </xf>
    <xf numFmtId="0" fontId="8" fillId="10" borderId="6" xfId="1" applyFont="1" applyFill="1" applyBorder="1" applyAlignment="1">
      <alignment horizontal="center" vertical="center" wrapText="1"/>
    </xf>
    <xf numFmtId="165" fontId="3" fillId="6" borderId="6" xfId="0" applyNumberFormat="1" applyFont="1" applyFill="1" applyBorder="1"/>
    <xf numFmtId="0" fontId="12" fillId="6" borderId="1" xfId="0" applyFont="1" applyFill="1" applyBorder="1" applyAlignment="1">
      <alignment wrapText="1"/>
    </xf>
    <xf numFmtId="1" fontId="2" fillId="0" borderId="6" xfId="2" applyNumberFormat="1" applyFill="1" applyBorder="1" applyAlignment="1">
      <alignment horizontal="center"/>
    </xf>
    <xf numFmtId="166" fontId="3" fillId="0" borderId="0" xfId="0" applyNumberFormat="1" applyFont="1"/>
    <xf numFmtId="167" fontId="3" fillId="0" borderId="0" xfId="0" applyNumberFormat="1" applyFont="1"/>
    <xf numFmtId="0" fontId="3" fillId="3" borderId="0" xfId="0" applyFont="1" applyFill="1"/>
    <xf numFmtId="0" fontId="6" fillId="0" borderId="0" xfId="0" applyFont="1"/>
    <xf numFmtId="0" fontId="3" fillId="7" borderId="8" xfId="2" applyFont="1" applyFill="1" applyBorder="1" applyAlignment="1">
      <alignment vertical="center" wrapText="1"/>
    </xf>
    <xf numFmtId="0" fontId="3" fillId="11" borderId="9" xfId="2" applyFont="1" applyFill="1" applyBorder="1" applyAlignment="1">
      <alignment vertical="center" wrapText="1"/>
    </xf>
    <xf numFmtId="0" fontId="3" fillId="9" borderId="9" xfId="2" applyFont="1" applyFill="1" applyBorder="1" applyAlignment="1">
      <alignment vertical="center" wrapText="1"/>
    </xf>
    <xf numFmtId="0" fontId="0" fillId="3" borderId="6" xfId="0" applyFill="1" applyBorder="1"/>
    <xf numFmtId="0" fontId="0" fillId="0" borderId="6" xfId="0" applyBorder="1" applyAlignment="1">
      <alignment horizontal="left" wrapText="1"/>
    </xf>
    <xf numFmtId="0" fontId="0" fillId="0" borderId="6" xfId="0" applyBorder="1" applyAlignment="1">
      <alignment wrapText="1"/>
    </xf>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13" fillId="10" borderId="1"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cellXfs>
  <cellStyles count="3">
    <cellStyle name="Accent2" xfId="1" builtinId="33"/>
    <cellStyle name="Normal" xfId="0" builtinId="0"/>
    <cellStyle name="Style 1" xfId="2" xr:uid="{00000000-0005-0000-0000-000002000000}"/>
  </cellStyles>
  <dxfs count="4">
    <dxf>
      <fill>
        <patternFill>
          <bgColor theme="8" tint="0.39994506668294322"/>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55217</xdr:colOff>
      <xdr:row>1</xdr:row>
      <xdr:rowOff>22012</xdr:rowOff>
    </xdr:from>
    <xdr:ext cx="1147360" cy="1050925"/>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305" y="178894"/>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1877786</xdr:colOff>
      <xdr:row>1</xdr:row>
      <xdr:rowOff>40821</xdr:rowOff>
    </xdr:from>
    <xdr:ext cx="2362308" cy="1031281"/>
    <xdr:pic>
      <xdr:nvPicPr>
        <xdr:cNvPr id="2" name="Picture 1" descr="Homepage of Huntingdonshire District Council - Huntingdonshire.gov.uk">
          <a:extLst>
            <a:ext uri="{FF2B5EF4-FFF2-40B4-BE49-F238E27FC236}">
              <a16:creationId xmlns:a16="http://schemas.microsoft.com/office/drawing/2014/main" id="{6FC98B9F-B72A-4CFF-9AB5-5B36C36590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4679" y="95250"/>
          <a:ext cx="2362308" cy="10312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1:AI383"/>
  <sheetViews>
    <sheetView topLeftCell="A11" zoomScale="70" zoomScaleNormal="70" workbookViewId="0">
      <selection activeCell="E29" sqref="E29"/>
    </sheetView>
  </sheetViews>
  <sheetFormatPr defaultColWidth="9.140625" defaultRowHeight="12.75" x14ac:dyDescent="0.2"/>
  <cols>
    <col min="1" max="1" width="2.5703125" style="12" customWidth="1"/>
    <col min="2" max="2" width="27.7109375" style="12" customWidth="1"/>
    <col min="3" max="3" width="50.42578125" style="12" customWidth="1"/>
    <col min="4" max="4" width="30.28515625" style="12" customWidth="1"/>
    <col min="5" max="5" width="13.85546875" style="12" customWidth="1"/>
    <col min="6" max="6" width="12.7109375" style="12" customWidth="1"/>
    <col min="7" max="8" width="15.85546875" style="12" bestFit="1" customWidth="1"/>
    <col min="9" max="12" width="12.7109375" style="12" customWidth="1"/>
    <col min="13" max="13" width="14.85546875" style="12" bestFit="1" customWidth="1"/>
    <col min="14" max="16" width="12.7109375" style="12" customWidth="1"/>
    <col min="17" max="17" width="14.85546875" style="12" bestFit="1" customWidth="1"/>
    <col min="18" max="29" width="12.7109375" style="12" customWidth="1"/>
    <col min="30" max="30" width="26.7109375" style="12" customWidth="1"/>
    <col min="31" max="31" width="39.42578125" style="12" customWidth="1"/>
    <col min="32" max="32" width="85.7109375" style="24" customWidth="1"/>
    <col min="33" max="33" width="74.5703125" style="24" customWidth="1"/>
    <col min="34" max="34" width="75.7109375" style="24" customWidth="1"/>
    <col min="35" max="35" width="47.7109375" style="10" customWidth="1"/>
    <col min="36" max="16384" width="9.140625" style="12"/>
  </cols>
  <sheetData>
    <row r="1" spans="2:35" ht="4.5" customHeight="1" x14ac:dyDescent="0.2">
      <c r="AI1" s="24"/>
    </row>
    <row r="2" spans="2:35" x14ac:dyDescent="0.2">
      <c r="AI2" s="24"/>
    </row>
    <row r="3" spans="2:35" x14ac:dyDescent="0.2">
      <c r="AI3" s="24"/>
    </row>
    <row r="4" spans="2:35" x14ac:dyDescent="0.2">
      <c r="AI4" s="24"/>
    </row>
    <row r="5" spans="2:35" x14ac:dyDescent="0.2">
      <c r="AI5" s="24"/>
    </row>
    <row r="6" spans="2:35" x14ac:dyDescent="0.2">
      <c r="AI6" s="24"/>
    </row>
    <row r="7" spans="2:35" x14ac:dyDescent="0.2">
      <c r="AI7" s="24"/>
    </row>
    <row r="8" spans="2:35" ht="18" x14ac:dyDescent="0.25">
      <c r="C8" s="4"/>
      <c r="D8" s="1"/>
      <c r="E8" s="1"/>
      <c r="F8" s="19" t="s">
        <v>0</v>
      </c>
      <c r="G8" s="1"/>
      <c r="H8" s="1"/>
      <c r="I8" s="1"/>
      <c r="J8" s="1"/>
      <c r="K8" s="1"/>
      <c r="L8" s="1"/>
      <c r="M8" s="1"/>
      <c r="N8" s="1"/>
      <c r="O8" s="1"/>
      <c r="P8" s="1"/>
      <c r="Q8" s="1"/>
      <c r="R8" s="1"/>
      <c r="S8" s="1"/>
      <c r="T8" s="1"/>
      <c r="U8" s="1"/>
      <c r="V8" s="1"/>
      <c r="W8" s="1"/>
      <c r="X8" s="1"/>
      <c r="Y8" s="1"/>
      <c r="Z8" s="1"/>
      <c r="AA8" s="1"/>
      <c r="AB8" s="1"/>
      <c r="AC8" s="1"/>
      <c r="AD8" s="1"/>
      <c r="AE8" s="1"/>
      <c r="AI8" s="24"/>
    </row>
    <row r="9" spans="2:35" ht="20.25" x14ac:dyDescent="0.3">
      <c r="B9" s="13" t="s">
        <v>57</v>
      </c>
      <c r="C9" s="1"/>
      <c r="D9" s="1"/>
      <c r="E9" s="1"/>
      <c r="F9" s="1"/>
      <c r="G9" s="1"/>
      <c r="H9" s="1"/>
      <c r="I9" s="1"/>
      <c r="J9" s="1"/>
      <c r="K9" s="1"/>
      <c r="L9" s="1"/>
      <c r="M9" s="1"/>
      <c r="N9" s="1"/>
      <c r="O9" s="1"/>
      <c r="P9" s="1"/>
      <c r="Q9" s="1"/>
      <c r="R9" s="1"/>
      <c r="S9" s="1"/>
      <c r="T9" s="1"/>
      <c r="U9" s="1"/>
      <c r="V9" s="1"/>
      <c r="W9" s="1"/>
      <c r="X9" s="1"/>
      <c r="Y9" s="1"/>
      <c r="Z9" s="1"/>
      <c r="AA9" s="1"/>
      <c r="AB9" s="1"/>
      <c r="AC9" s="1"/>
      <c r="AD9" s="1"/>
      <c r="AE9" s="1"/>
      <c r="AI9" s="24"/>
    </row>
    <row r="10" spans="2:35" ht="24" customHeight="1" x14ac:dyDescent="0.3">
      <c r="B10" s="14" t="s">
        <v>1</v>
      </c>
      <c r="C10" s="1"/>
      <c r="D10" s="1"/>
      <c r="E10" s="1"/>
      <c r="F10" s="48" t="s">
        <v>2</v>
      </c>
      <c r="G10" s="49"/>
      <c r="H10" s="49"/>
      <c r="I10" s="49"/>
      <c r="J10" s="49"/>
      <c r="K10" s="49"/>
      <c r="L10" s="49"/>
      <c r="M10" s="52"/>
      <c r="N10" s="48" t="s">
        <v>3</v>
      </c>
      <c r="O10" s="49"/>
      <c r="P10" s="49"/>
      <c r="Q10" s="49"/>
      <c r="R10" s="49"/>
      <c r="S10" s="52"/>
      <c r="T10" s="48" t="s">
        <v>52</v>
      </c>
      <c r="U10" s="49"/>
      <c r="V10" s="49"/>
      <c r="W10" s="49"/>
      <c r="X10" s="49"/>
      <c r="Y10" s="52"/>
      <c r="Z10" s="48" t="s">
        <v>58</v>
      </c>
      <c r="AA10" s="49"/>
      <c r="AB10" s="49"/>
      <c r="AC10" s="49"/>
      <c r="AD10" s="24"/>
      <c r="AE10" s="24"/>
      <c r="AG10" s="12"/>
      <c r="AH10" s="12"/>
      <c r="AI10" s="12"/>
    </row>
    <row r="11" spans="2:35" ht="46.5" customHeight="1" x14ac:dyDescent="0.25">
      <c r="B11" s="3">
        <v>45357</v>
      </c>
      <c r="C11" s="1"/>
      <c r="D11" s="1"/>
      <c r="E11" s="1"/>
      <c r="F11" s="48" t="s">
        <v>4</v>
      </c>
      <c r="G11" s="52"/>
      <c r="H11" s="48" t="s">
        <v>5</v>
      </c>
      <c r="I11" s="52"/>
      <c r="J11" s="48" t="s">
        <v>6</v>
      </c>
      <c r="K11" s="52"/>
      <c r="L11" s="48" t="s">
        <v>7</v>
      </c>
      <c r="M11" s="52"/>
      <c r="N11" s="48" t="s">
        <v>8</v>
      </c>
      <c r="O11" s="52"/>
      <c r="P11" s="48" t="s">
        <v>9</v>
      </c>
      <c r="Q11" s="52"/>
      <c r="R11" s="48" t="s">
        <v>10</v>
      </c>
      <c r="S11" s="52"/>
      <c r="T11" s="48" t="s">
        <v>59</v>
      </c>
      <c r="U11" s="49"/>
      <c r="V11" s="50" t="s">
        <v>769</v>
      </c>
      <c r="W11" s="51"/>
      <c r="X11" s="48" t="s">
        <v>60</v>
      </c>
      <c r="Y11" s="52"/>
      <c r="Z11" s="47" t="s">
        <v>61</v>
      </c>
      <c r="AA11" s="47"/>
      <c r="AB11" s="47" t="s">
        <v>62</v>
      </c>
      <c r="AC11" s="47"/>
      <c r="AD11" s="24"/>
      <c r="AE11" s="24"/>
      <c r="AG11" s="12"/>
      <c r="AH11" s="12"/>
      <c r="AI11" s="12"/>
    </row>
    <row r="12" spans="2:35" ht="30" customHeight="1" x14ac:dyDescent="0.2">
      <c r="C12" s="33" t="s">
        <v>11</v>
      </c>
      <c r="D12" s="33" t="s">
        <v>12</v>
      </c>
      <c r="E12" s="33" t="s">
        <v>13</v>
      </c>
      <c r="F12" s="33" t="s">
        <v>13</v>
      </c>
      <c r="G12" s="33" t="s">
        <v>14</v>
      </c>
      <c r="H12" s="33" t="s">
        <v>13</v>
      </c>
      <c r="I12" s="33" t="s">
        <v>15</v>
      </c>
      <c r="J12" s="33" t="s">
        <v>13</v>
      </c>
      <c r="K12" s="33" t="s">
        <v>15</v>
      </c>
      <c r="L12" s="33" t="s">
        <v>13</v>
      </c>
      <c r="M12" s="33" t="s">
        <v>15</v>
      </c>
      <c r="N12" s="33" t="s">
        <v>13</v>
      </c>
      <c r="O12" s="33" t="s">
        <v>15</v>
      </c>
      <c r="P12" s="33" t="s">
        <v>13</v>
      </c>
      <c r="Q12" s="33" t="s">
        <v>15</v>
      </c>
      <c r="R12" s="33" t="s">
        <v>13</v>
      </c>
      <c r="S12" s="33" t="s">
        <v>15</v>
      </c>
      <c r="T12" s="33" t="s">
        <v>13</v>
      </c>
      <c r="U12" s="33" t="s">
        <v>15</v>
      </c>
      <c r="V12" s="33" t="s">
        <v>13</v>
      </c>
      <c r="W12" s="33" t="s">
        <v>15</v>
      </c>
      <c r="X12" s="33" t="s">
        <v>13</v>
      </c>
      <c r="Y12" s="33" t="s">
        <v>15</v>
      </c>
      <c r="Z12" s="33" t="s">
        <v>13</v>
      </c>
      <c r="AA12" s="33" t="s">
        <v>15</v>
      </c>
      <c r="AB12" s="33" t="s">
        <v>13</v>
      </c>
      <c r="AC12" s="33" t="s">
        <v>15</v>
      </c>
      <c r="AD12" s="24"/>
      <c r="AE12" s="24"/>
      <c r="AG12" s="12"/>
      <c r="AH12" s="12"/>
      <c r="AI12" s="12"/>
    </row>
    <row r="13" spans="2:35" x14ac:dyDescent="0.2">
      <c r="C13" s="23" t="s">
        <v>63</v>
      </c>
      <c r="D13" s="5">
        <f>COUNTIF($D$29:$D$383, "Residential")</f>
        <v>227</v>
      </c>
      <c r="E13" s="6">
        <f>SUMIF($D$29:$D$383, "Residential", $E$29:$E$383)</f>
        <v>1008.0529629326559</v>
      </c>
      <c r="F13" s="6">
        <f>SUMIF($D$29:$D$383, "Residential", $F$29:$F$383)</f>
        <v>821.38877872561193</v>
      </c>
      <c r="G13" s="7">
        <f>COUNTIFS($D$29:$D$383, "Residential", $G$29:$G$383, "=100")</f>
        <v>157</v>
      </c>
      <c r="H13" s="6">
        <f>SUMIF($D$29:$D$383, "Residential", $H$29:$H$383)</f>
        <v>35.064335341659998</v>
      </c>
      <c r="I13" s="7">
        <f>COUNTIFS($D$29:$D$383, "Residential", $I$29:$I$383, "&gt;0")</f>
        <v>53</v>
      </c>
      <c r="J13" s="6">
        <f>SUMIF($D$29:$D$383, "Residential", $J$29:$J$383)</f>
        <v>125.71041610559401</v>
      </c>
      <c r="K13" s="7">
        <f>COUNTIFS($D$29:$D$383, "Residential", $K$29:$K$383, "&gt;0")</f>
        <v>56</v>
      </c>
      <c r="L13" s="6">
        <f>SUMIF($D$29:$D$383, "Residential", $L$29:$L$383)</f>
        <v>25.889432759789997</v>
      </c>
      <c r="M13" s="7">
        <f>COUNTIFS($D$29:$D$383, "Residential", $M$29:$M$383, "&gt;0")</f>
        <v>32</v>
      </c>
      <c r="N13" s="6">
        <f>SUMIF($D$29:$D$383, "Residential", $N$29:$N$383)</f>
        <v>126.69250276753806</v>
      </c>
      <c r="O13" s="5">
        <f>COUNTIFS($D$29:$D$383, "Residential", $O$29:$O$383, "&gt;0")</f>
        <v>206</v>
      </c>
      <c r="P13" s="6">
        <f>SUMIF($D$29:$D$383, "Residential", $P$29:$P$383)</f>
        <v>19.955380643959991</v>
      </c>
      <c r="Q13" s="5">
        <f>COUNTIFS($D$29:$D$383, "Residential", $Q$29:$Q$383, "&gt;0")</f>
        <v>160</v>
      </c>
      <c r="R13" s="6">
        <f>SUMIF($D$29:$D$383, "Residential", $R$29:$R$383)</f>
        <v>20.196309960320004</v>
      </c>
      <c r="S13" s="5">
        <f>COUNTIFS($D$29:$D$383, "Residential", $S$29:$S$383, "&gt;0")</f>
        <v>138</v>
      </c>
      <c r="T13" s="6">
        <f>SUMIF($D$29:$D$383, "Residential", $T$29:$T$383)</f>
        <v>149.326028053854</v>
      </c>
      <c r="U13" s="5">
        <f>COUNTIFS($D$29:$D$383, "Residential", $U$29:$U$383, "&gt;0")</f>
        <v>58</v>
      </c>
      <c r="V13" s="6">
        <f>SUMIF($D$29:$D$383, "Residential", $V$29:$V$383)</f>
        <v>34.389813161180001</v>
      </c>
      <c r="W13" s="5">
        <f>COUNTIFS($D$29:$D$383, "Residential", $W$29:$W$383, "&gt;0")</f>
        <v>51</v>
      </c>
      <c r="X13" s="6">
        <f>SUMIF($D$29:$D$383, "Residential", $X$29:$X$383)</f>
        <v>20.882292282369999</v>
      </c>
      <c r="Y13" s="5">
        <f>COUNTIFS($D$29:$D$383, "Residential", $Y$29:$Y$383, "&gt;0")</f>
        <v>16</v>
      </c>
      <c r="Z13" s="6">
        <f>SUMIF($D$29:$D$383, "Residential", $Z$29:$Z$383)</f>
        <v>46.393301451270013</v>
      </c>
      <c r="AA13" s="5">
        <f>COUNTIFS($D$29:$D$383, "Residential", $AA$29:$AA$383, "&gt;0")</f>
        <v>180</v>
      </c>
      <c r="AB13" s="6">
        <f>SUMIF($D$29:$D$383, "Residential", $AB$29:$AB$383)</f>
        <v>49.81385883682001</v>
      </c>
      <c r="AC13" s="5">
        <f>COUNTIFS($D$29:$D$383, "Residential", $AC$29:$AC$383, "&gt;0")</f>
        <v>203</v>
      </c>
      <c r="AD13" s="24"/>
      <c r="AE13" s="24"/>
      <c r="AG13" s="12"/>
      <c r="AH13" s="12"/>
      <c r="AI13" s="12"/>
    </row>
    <row r="14" spans="2:35" x14ac:dyDescent="0.2">
      <c r="C14" s="23" t="s">
        <v>51</v>
      </c>
      <c r="D14" s="5">
        <f>COUNTIF($D$29:$D$383, "Employment")</f>
        <v>48</v>
      </c>
      <c r="E14" s="6">
        <f>SUMIF($D$29:$D$383, "Employment", $E$29:$E$383)</f>
        <v>1763.2559128933649</v>
      </c>
      <c r="F14" s="6">
        <f>SUMIF($D$29:$D$383, "Employment", $F$29:$F$383)</f>
        <v>1473.7148199791297</v>
      </c>
      <c r="G14" s="7">
        <f>COUNTIFS($D$29:$D$383, "Employment", $G$29:$G$383, "=100")</f>
        <v>25</v>
      </c>
      <c r="H14" s="6">
        <f>SUMIF($D$29:$D$383, "Employment", $H$29:$H$383)</f>
        <v>37.098516484329998</v>
      </c>
      <c r="I14" s="7">
        <f>COUNTIFS($D$29:$D$383, "Employment", $I$29:$I$383, "&gt;0")</f>
        <v>18</v>
      </c>
      <c r="J14" s="6">
        <f>SUMIF($D$29:$D$383, "Employment", $J$29:$J$383)</f>
        <v>28.161868885595002</v>
      </c>
      <c r="K14" s="7">
        <f>COUNTIFS($D$29:$D$383, "Employment", $K$29:$K$383, "&gt;0")</f>
        <v>22</v>
      </c>
      <c r="L14" s="6">
        <f>SUMIF($D$29:$D$383, "Employment", $L$29:$L$383)</f>
        <v>224.28070754431002</v>
      </c>
      <c r="M14" s="7">
        <f>COUNTIFS($D$29:$D$383, "Employment", $M$29:$M$383, "&gt;0")</f>
        <v>21</v>
      </c>
      <c r="N14" s="6">
        <f>SUMIF($D$29:$D$383, "Employment", $N$29:$N$383)</f>
        <v>316.05329652386996</v>
      </c>
      <c r="O14" s="7">
        <f>COUNTIFS($D$29:$D$383, "Employment", $O$29:$O$383, "&gt;0")</f>
        <v>46</v>
      </c>
      <c r="P14" s="6">
        <f>SUMIF($D$29:$D$383, "Employment", $P$29:$P$383)</f>
        <v>47.272474627480015</v>
      </c>
      <c r="Q14" s="7">
        <f>COUNTIFS($D$29:$D$383, "Employment", $Q$29:$Q$383, "&gt;0")</f>
        <v>43</v>
      </c>
      <c r="R14" s="6">
        <f>SUMIF($D$29:$D$383, "Employment", $R$29:$R$383)</f>
        <v>71.931681706340001</v>
      </c>
      <c r="S14" s="7">
        <f>COUNTIFS($D$29:$D$383, "Employment", $S$29:$S$383, "&gt;0")</f>
        <v>39</v>
      </c>
      <c r="T14" s="6">
        <f>SUMIF($D$29:$D$383, "Employment", $T$29:$T$383)</f>
        <v>250.35904708437499</v>
      </c>
      <c r="U14" s="5">
        <f>COUNTIFS($D$29:$D$383, "Employment", $U$29:$U$383, "&gt;0")</f>
        <v>22</v>
      </c>
      <c r="V14" s="6">
        <f>SUMIF($D$29:$D$383, "Employment", $V$29:$V$383)</f>
        <v>37.073061331460003</v>
      </c>
      <c r="W14" s="5">
        <f>COUNTIFS($D$29:$D$383, "Employment", $W$29:$W$383, "&gt;0")</f>
        <v>18</v>
      </c>
      <c r="X14" s="6">
        <f>SUMIF($D$29:$D$383, "Employment", $X$29:$X$383)</f>
        <v>4.2320825104499997</v>
      </c>
      <c r="Y14" s="7">
        <f>COUNTIFS($D$29:$D$383, "Employment", $Y$29:$Y$383, "&gt;0")</f>
        <v>7</v>
      </c>
      <c r="Z14" s="6">
        <f>SUMIF($D$29:$D$383, "Employment", $Z$29:$Z$383)</f>
        <v>93.554654010449994</v>
      </c>
      <c r="AA14" s="7">
        <f>COUNTIFS($D$29:$D$383, "Employment", $AA$29:$AA$383, "&gt;0")</f>
        <v>45</v>
      </c>
      <c r="AB14" s="6">
        <f>SUMIF($D$29:$D$383, "Employment", $AB$29:$AB$383)</f>
        <v>132.6385880011</v>
      </c>
      <c r="AC14" s="7">
        <f>COUNTIFS($D$29:$D$383, "Employment", $AC$29:$AC$383, "&gt;0")</f>
        <v>46</v>
      </c>
      <c r="AD14" s="24"/>
      <c r="AE14" s="24"/>
      <c r="AG14" s="12"/>
      <c r="AH14" s="12"/>
      <c r="AI14" s="12"/>
    </row>
    <row r="15" spans="2:35" x14ac:dyDescent="0.2">
      <c r="C15" s="11" t="s">
        <v>64</v>
      </c>
      <c r="D15" s="5">
        <f>COUNTIF($D$29:$D$383, "Mixed Use")</f>
        <v>69</v>
      </c>
      <c r="E15" s="6">
        <f>SUMIF($D$29:$D$383, "Mixed Use", $E$29:$E$383)</f>
        <v>5192.4690954129819</v>
      </c>
      <c r="F15" s="6">
        <f>SUMIF($D$29:$D$383, "Mixed Use", $F$29:$F$383)</f>
        <v>4907.1884970440215</v>
      </c>
      <c r="G15" s="7">
        <f>COUNTIFS($D$29:$D$383, "Mixed Use", $G$29:$G$383, "=100")</f>
        <v>35</v>
      </c>
      <c r="H15" s="6">
        <f>SUMIF($D$29:$D$383, "Mixed Use", $H$29:$H$383)</f>
        <v>68.891403579989984</v>
      </c>
      <c r="I15" s="7">
        <f>COUNTIFS($D$29:$D$383, "Mixed Use", $I$29:$I$383, "&gt;0")</f>
        <v>25</v>
      </c>
      <c r="J15" s="6">
        <f>SUMIF($D$29:$D$383, "Mixed Use", $J$29:$J$383)</f>
        <v>71.253215587999989</v>
      </c>
      <c r="K15" s="7">
        <f>COUNTIFS($D$29:$D$383, "Mixed Use", $K$29:$K$383, "&gt;0")</f>
        <v>22</v>
      </c>
      <c r="L15" s="6">
        <f>SUMIF($D$29:$D$383, "Mixed Use", $L$29:$L$383)</f>
        <v>145.13597920096998</v>
      </c>
      <c r="M15" s="7">
        <f>COUNTIFS($D$29:$D$383, "Mixed Use", $M$29:$M$383, "&gt;0")</f>
        <v>26</v>
      </c>
      <c r="N15" s="6">
        <f>SUMIF($D$29:$D$383, "Mixed Use", $N$29:$N$383)</f>
        <v>647.77635424645007</v>
      </c>
      <c r="O15" s="7">
        <f>COUNTIFS($D$29:$D$383, "Mixed Use", $O$29:$O$383, "&gt;0")</f>
        <v>65</v>
      </c>
      <c r="P15" s="6">
        <f>SUMIF($D$29:$D$383, "Mixed Use", $P$29:$P$383)</f>
        <v>103.03826541080002</v>
      </c>
      <c r="Q15" s="7">
        <f>COUNTIFS($D$29:$D$383, "Mixed Use", $Q$29:$Q$383, "&gt;0")</f>
        <v>60</v>
      </c>
      <c r="R15" s="6">
        <f>SUMIF($D$29:$D$383, "Mixed Use", $R$29:$R$383)</f>
        <v>136.37317424673998</v>
      </c>
      <c r="S15" s="7">
        <f>COUNTIFS($D$29:$D$383, "Mixed Use", $S$29:$S$383, "&gt;0")</f>
        <v>53</v>
      </c>
      <c r="T15" s="6">
        <f>SUMIF($D$29:$D$383, "Mixed Use", $T$29:$T$383)</f>
        <v>188.925376288</v>
      </c>
      <c r="U15" s="5">
        <f>COUNTIFS($D$29:$D$383, "Mixed Use", $U$29:$U$383, "&gt;0")</f>
        <v>24</v>
      </c>
      <c r="V15" s="6">
        <f>SUMIF($D$29:$D$383, "Mixed Use", $V$29:$V$383)</f>
        <v>66.470501836970001</v>
      </c>
      <c r="W15" s="5">
        <f>COUNTIFS($D$29:$D$383, "Mixed Use", $W$29:$W$383, "&gt;0")</f>
        <v>25</v>
      </c>
      <c r="X15" s="6">
        <f>SUMIF($D$29:$D$383, "Mixed Use", $X$29:$X$383)</f>
        <v>4.7312952319700008</v>
      </c>
      <c r="Y15" s="7">
        <f>COUNTIFS($D$29:$D$383, "Mixed Use", $Y$29:$Y$383, "&gt;0")</f>
        <v>8</v>
      </c>
      <c r="Z15" s="6">
        <f>SUMIF($D$29:$D$383, "Mixed Use", $Z$29:$Z$383)</f>
        <v>216.19166187814</v>
      </c>
      <c r="AA15" s="7">
        <f>COUNTIFS($D$29:$D$383, "Mixed Use", $AA$29:$AA$383, "&gt;0")</f>
        <v>64</v>
      </c>
      <c r="AB15" s="6">
        <f>SUMIF($D$29:$D$383, "Mixed Use", $AB$29:$AB$383)</f>
        <v>257.29599391778009</v>
      </c>
      <c r="AC15" s="7">
        <f>COUNTIFS($D$29:$D$383, "Mixed Use", $AC$29:$AC$383, "&gt;0")</f>
        <v>65</v>
      </c>
      <c r="AD15" s="24"/>
      <c r="AE15" s="24"/>
      <c r="AG15" s="12"/>
      <c r="AH15" s="12"/>
      <c r="AI15" s="12"/>
    </row>
    <row r="16" spans="2:35" x14ac:dyDescent="0.2">
      <c r="C16" s="23" t="s">
        <v>65</v>
      </c>
      <c r="D16" s="5">
        <f>COUNTIF($D$29:$D$383, "Renewable Energy")</f>
        <v>2</v>
      </c>
      <c r="E16" s="6">
        <f>SUMIF($D$29:$D$383, "Renewable Energy", $E$29:$E$383)</f>
        <v>118.7558319133</v>
      </c>
      <c r="F16" s="6">
        <f>SUMIF($D$29:$D$383, "Renewable Energy", $F$29:$F$383)</f>
        <v>118.4184344656</v>
      </c>
      <c r="G16" s="7">
        <f>COUNTIFS($D$29:$D$383, "Renewable Energy", $G$29:$G$383, "=100")</f>
        <v>1</v>
      </c>
      <c r="H16" s="6">
        <f>SUMIF($D$29:$D$383, "Renewable Energy", $H$29:$H$383)</f>
        <v>3.2976077500000002E-3</v>
      </c>
      <c r="I16" s="7">
        <f>COUNTIFS($D$29:$D$383, "Renewable Energy", $I$29:$I$383, "&gt;0")</f>
        <v>1</v>
      </c>
      <c r="J16" s="6">
        <f>SUMIF($D$29:$D$383, "Renewable Energy", $J$29:$J$383)</f>
        <v>3.8065000000000001E-7</v>
      </c>
      <c r="K16" s="7">
        <f>COUNTIFS($D$29:$D$383, "Renewable Energy", $K$29:$K$383, "&gt;0")</f>
        <v>1</v>
      </c>
      <c r="L16" s="6">
        <f>SUMIF($D$29:$D$383, "Renewable Energy", $L$29:$L$383)</f>
        <v>0.33409945930000001</v>
      </c>
      <c r="M16" s="7">
        <f>COUNTIFS($D$29:$D$383, "Renewable Energy", $M$29:$M$383, "&gt;0")</f>
        <v>1</v>
      </c>
      <c r="N16" s="6">
        <f>SUMIF($D$29:$D$383, "Renewable Energy", $N$29:$N$383)</f>
        <v>7.8285767011100003</v>
      </c>
      <c r="O16" s="7">
        <f>COUNTIFS($D$29:$D$383, "Renewable Energy", $O$29:$O$383, "&gt;0")</f>
        <v>2</v>
      </c>
      <c r="P16" s="6">
        <f>SUMIF($D$29:$D$383, "Renewable Energy", $P$29:$P$383)</f>
        <v>0.84345378538999993</v>
      </c>
      <c r="Q16" s="7">
        <f>COUNTIFS($D$29:$D$383, "Renewable Energy", $Q$29:$Q$383, "&gt;0")</f>
        <v>2</v>
      </c>
      <c r="R16" s="6">
        <f>SUMIF($D$29:$D$383, "Renewable Energy", $R$29:$R$383)</f>
        <v>1.56406396144</v>
      </c>
      <c r="S16" s="7">
        <f>COUNTIFS($D$29:$D$383, "Renewable Energy", $S$29:$S$383, "&gt;0")</f>
        <v>2</v>
      </c>
      <c r="T16" s="6">
        <f>SUMIF($D$29:$D$383, "Renewable Energy", $T$29:$T$383)</f>
        <v>8.3251083109999999E-2</v>
      </c>
      <c r="U16" s="5">
        <f>COUNTIFS($D$29:$D$383, "Renewable Energy", $U$29:$U$383, "&gt;0")</f>
        <v>1</v>
      </c>
      <c r="V16" s="6">
        <f>SUMIF($D$29:$D$383, "Renewable Energy", $V$29:$V$383)</f>
        <v>9.60851538E-3</v>
      </c>
      <c r="W16" s="5">
        <f>COUNTIFS($D$29:$D$383, "Renewable Energy", $W$29:$W$383, "&gt;0")</f>
        <v>1</v>
      </c>
      <c r="X16" s="6">
        <f>SUMIF($D$29:$D$383, "Renewable Energy", $X$29:$X$383)</f>
        <v>0</v>
      </c>
      <c r="Y16" s="7">
        <f>COUNTIFS($D$29:$D$383, "Renewable Energy", $Y$29:$Y$383, "&gt;0")</f>
        <v>0</v>
      </c>
      <c r="Z16" s="6">
        <f>SUMIF($D$29:$D$383, "Renewable Energy", $Z$29:$Z$383)</f>
        <v>2.0603465549299997</v>
      </c>
      <c r="AA16" s="7">
        <f>COUNTIFS($D$29:$D$383, "Renewable Energy", $AA$29:$AA$383, "&gt;0")</f>
        <v>2</v>
      </c>
      <c r="AB16" s="6">
        <f>SUMIF($D$29:$D$383, "Renewable Energy", $AB$29:$AB$383)</f>
        <v>3.48892676477</v>
      </c>
      <c r="AC16" s="7">
        <f>COUNTIFS($D$29:$D$383, "Renewable Energy", $AC$29:$AC$383, "&gt;0")</f>
        <v>2</v>
      </c>
      <c r="AD16" s="24"/>
      <c r="AE16" s="24"/>
      <c r="AG16" s="12"/>
      <c r="AH16" s="12"/>
      <c r="AI16" s="12"/>
    </row>
    <row r="17" spans="2:35" x14ac:dyDescent="0.2">
      <c r="C17" s="23" t="s">
        <v>66</v>
      </c>
      <c r="D17" s="5">
        <f>COUNTIF($D$29:$D$383, "Infrastructure")</f>
        <v>2</v>
      </c>
      <c r="E17" s="6">
        <f>SUMIF($D$29:$D$383, "Infrastructure", $E$29:$E$383)</f>
        <v>12.194770304790001</v>
      </c>
      <c r="F17" s="6">
        <f>SUMIF($D$29:$D$383, "Infrastructure", $F$29:$F$383)</f>
        <v>1.2804087829999755E-2</v>
      </c>
      <c r="G17" s="7">
        <f>COUNTIFS($D$29:$D$383, "Infrastructure", $G$29:$G$383, "=100")</f>
        <v>0</v>
      </c>
      <c r="H17" s="6">
        <f>SUMIF($D$29:$D$383, "Infrastructure", $H$29:$H$383)</f>
        <v>2.7703279847099997</v>
      </c>
      <c r="I17" s="7">
        <f>COUNTIFS($D$29:$D$383, "Infrastructure", $I$29:$I$383, "&gt;0")</f>
        <v>2</v>
      </c>
      <c r="J17" s="6">
        <f>SUMIF($D$29:$D$383, "Infrastructure", $J$29:$J$383)</f>
        <v>5.3633780442100001</v>
      </c>
      <c r="K17" s="7">
        <f>COUNTIFS($D$29:$D$383, "Infrastructure", $K$29:$K$383, "&gt;0")</f>
        <v>2</v>
      </c>
      <c r="L17" s="6">
        <f>SUMIF($D$29:$D$383, "Infrastructure", $L$29:$L$383)</f>
        <v>4.0482601880400004</v>
      </c>
      <c r="M17" s="7">
        <f>COUNTIFS($D$29:$D$383, "Infrastructure", $M$29:$M$383, "&gt;0")</f>
        <v>1</v>
      </c>
      <c r="N17" s="6">
        <f>SUMIF($D$29:$D$383, "Infrastructure", $N$29:$N$383)</f>
        <v>3.4679930141100002</v>
      </c>
      <c r="O17" s="7">
        <f>COUNTIFS($D$29:$D$383, "Infrastructure", $O$29:$O$383, "&gt;0")</f>
        <v>2</v>
      </c>
      <c r="P17" s="6">
        <f>SUMIF($D$29:$D$383, "Infrastructure", $P$29:$P$383)</f>
        <v>3.0387729209999999E-2</v>
      </c>
      <c r="Q17" s="7">
        <f>COUNTIFS($D$29:$D$383, "Infrastructure", $Q$29:$Q$383, "&gt;0")</f>
        <v>1</v>
      </c>
      <c r="R17" s="6">
        <f>SUMIF($D$29:$D$383, "Infrastructure", $R$29:$R$383)</f>
        <v>3.374957504E-2</v>
      </c>
      <c r="S17" s="7">
        <f>COUNTIFS($D$29:$D$383, "Infrastructure", $S$29:$S$383, "&gt;0")</f>
        <v>1</v>
      </c>
      <c r="T17" s="6">
        <f>SUMIF($D$29:$D$383, "Infrastructure", $T$29:$T$383)</f>
        <v>9.4972590620499986</v>
      </c>
      <c r="U17" s="5">
        <f>COUNTIFS($D$29:$D$383, "Infrastructure", $U$29:$U$383, "&gt;0")</f>
        <v>2</v>
      </c>
      <c r="V17" s="6">
        <f>SUMIF($D$29:$D$383, "Infrastructure", $V$29:$V$383)</f>
        <v>2.6869255710399997</v>
      </c>
      <c r="W17" s="5">
        <f>COUNTIFS($D$29:$D$383, "Infrastructure", $W$29:$W$383, "&gt;0")</f>
        <v>2</v>
      </c>
      <c r="X17" s="6">
        <f>SUMIF($D$29:$D$383, "Infrastructure", $X$29:$X$383)</f>
        <v>0.51128172995999999</v>
      </c>
      <c r="Y17" s="7">
        <f>COUNTIFS($D$29:$D$383, "Infrastructure", $Y$29:$Y$383, "&gt;0")</f>
        <v>1</v>
      </c>
      <c r="Z17" s="6">
        <f>SUMIF($D$29:$D$383, "Infrastructure", $Z$29:$Z$383)</f>
        <v>0.10544251847</v>
      </c>
      <c r="AA17" s="7">
        <f>COUNTIFS($D$29:$D$383, "Infrastructure", $AA$29:$AA$383, "&gt;0")</f>
        <v>2</v>
      </c>
      <c r="AB17" s="6">
        <f>SUMIF($D$29:$D$383, "Infrastructure", $AB$29:$AB$383)</f>
        <v>0.31657483952999999</v>
      </c>
      <c r="AC17" s="7">
        <f>COUNTIFS($D$29:$D$383, "Infrastructure", $AC$29:$AC$383, "&gt;0")</f>
        <v>2</v>
      </c>
      <c r="AD17" s="24"/>
      <c r="AE17" s="24"/>
      <c r="AG17" s="12"/>
      <c r="AH17" s="12"/>
      <c r="AI17" s="12"/>
    </row>
    <row r="18" spans="2:35" x14ac:dyDescent="0.2">
      <c r="C18" s="23" t="s">
        <v>67</v>
      </c>
      <c r="D18" s="5">
        <f>COUNTIF($D$29:$D$383, "Natural/Open Space")</f>
        <v>7</v>
      </c>
      <c r="E18" s="6">
        <f>SUMIF($D$29:$D$383, "Natural/Open Space", $E$29:$E$383)</f>
        <v>95.620477271771989</v>
      </c>
      <c r="F18" s="6">
        <f>SUMIF($D$29:$D$383, "Natural/Open Space", $F$29:$F$383)</f>
        <v>83.639283189441997</v>
      </c>
      <c r="G18" s="7">
        <f>COUNTIFS($D$29:$D$383, "Natural/Open Space", $G$29:$G$383, "=100")</f>
        <v>3</v>
      </c>
      <c r="H18" s="6">
        <f>SUMIF($D$29:$D$383, "Natural/Open Space", $H$29:$H$383)</f>
        <v>0.46418365309999998</v>
      </c>
      <c r="I18" s="7">
        <f>COUNTIFS($D$29:$D$383, "Natural/Open Space", $I$29:$I$383, "&gt;0")</f>
        <v>3</v>
      </c>
      <c r="J18" s="6">
        <f>SUMIF($D$29:$D$383, "Natural/Open Space", $J$29:$J$383)</f>
        <v>7.3404307575900001</v>
      </c>
      <c r="K18" s="7">
        <f>COUNTIFS($D$29:$D$383, "Natural/Open Space", $K$29:$K$383, "&gt;0")</f>
        <v>3</v>
      </c>
      <c r="L18" s="6">
        <f>SUMIF($D$29:$D$383, "Natural/Open Space", $L$29:$L$383)</f>
        <v>4.1765796716400008</v>
      </c>
      <c r="M18" s="7">
        <f>COUNTIFS($D$29:$D$383, "Natural/Open Space", $M$29:$M$383, "&gt;0")</f>
        <v>3</v>
      </c>
      <c r="N18" s="6">
        <f>SUMIF($D$29:$D$383, "Natural/Open Space", $N$29:$N$383)</f>
        <v>13.19372607513</v>
      </c>
      <c r="O18" s="7">
        <f>COUNTIFS($D$29:$D$383, "Natural/Open Space", $O$29:$O$383, "&gt;0")</f>
        <v>7</v>
      </c>
      <c r="P18" s="6">
        <f>SUMIF($D$29:$D$383, "Natural/Open Space", $P$29:$P$383)</f>
        <v>2.1875023033200001</v>
      </c>
      <c r="Q18" s="7">
        <f>COUNTIFS($D$29:$D$383, "Natural/Open Space", $Q$29:$Q$383, "&gt;0")</f>
        <v>6</v>
      </c>
      <c r="R18" s="6">
        <f>SUMIF($D$29:$D$383, "Natural/Open Space", $R$29:$R$383)</f>
        <v>2.9406607508000002</v>
      </c>
      <c r="S18" s="7">
        <f>COUNTIFS($D$29:$D$383, "Natural/Open Space", $S$29:$S$383, "&gt;0")</f>
        <v>6</v>
      </c>
      <c r="T18" s="6">
        <f>SUMIF($D$29:$D$383, "Natural/Open Space", $T$29:$T$383)</f>
        <v>11.25497024018</v>
      </c>
      <c r="U18" s="5">
        <f>COUNTIFS($D$29:$D$383, "Natural/Open Space", $U$29:$U$383, "&gt;0")</f>
        <v>3</v>
      </c>
      <c r="V18" s="6">
        <f>SUMIF($D$29:$D$383, "Natural/Open Space", $V$29:$V$383)</f>
        <v>0.40581871290999993</v>
      </c>
      <c r="W18" s="5">
        <f>COUNTIFS($D$29:$D$383, "Natural/Open Space", $W$29:$W$383, "&gt;0")</f>
        <v>3</v>
      </c>
      <c r="X18" s="6">
        <f>SUMIF($D$29:$D$383, "Natural/Open Space", $X$29:$X$383)</f>
        <v>0.19187104574</v>
      </c>
      <c r="Y18" s="7">
        <f>COUNTIFS($D$29:$D$383, "Natural/Open Space", $Y$29:$Y$383, "&gt;0")</f>
        <v>1</v>
      </c>
      <c r="Z18" s="6">
        <f>SUMIF($D$29:$D$383, "Natural/Open Space", $Z$29:$Z$383)</f>
        <v>4.6881352160300001</v>
      </c>
      <c r="AA18" s="7">
        <f>COUNTIFS($D$29:$D$383, "Natural/Open Space", $AA$29:$AA$383, "&gt;0")</f>
        <v>7</v>
      </c>
      <c r="AB18" s="6">
        <f>SUMIF($D$29:$D$383, "Natural/Open Space", $AB$29:$AB$383)</f>
        <v>5.2628961513200005</v>
      </c>
      <c r="AC18" s="7">
        <f>COUNTIFS($D$29:$D$383, "Natural/Open Space", $AC$29:$AC$383, "&gt;0")</f>
        <v>7</v>
      </c>
      <c r="AD18" s="24"/>
      <c r="AE18" s="24"/>
      <c r="AG18" s="12"/>
      <c r="AH18" s="12"/>
      <c r="AI18" s="12"/>
    </row>
    <row r="19" spans="2:35" x14ac:dyDescent="0.2">
      <c r="C19" s="8" t="s">
        <v>16</v>
      </c>
      <c r="D19" s="9">
        <f>SUM(D13:D18)</f>
        <v>355</v>
      </c>
      <c r="E19" s="25">
        <f t="shared" ref="E19:AC19" si="0">SUM(E13:E18)</f>
        <v>8190.3490507288652</v>
      </c>
      <c r="F19" s="25">
        <f t="shared" si="0"/>
        <v>7404.3626174916344</v>
      </c>
      <c r="G19" s="36">
        <f t="shared" si="0"/>
        <v>221</v>
      </c>
      <c r="H19" s="25">
        <f t="shared" si="0"/>
        <v>144.29206465153999</v>
      </c>
      <c r="I19" s="9">
        <f t="shared" si="0"/>
        <v>102</v>
      </c>
      <c r="J19" s="25">
        <f t="shared" si="0"/>
        <v>237.82930976163902</v>
      </c>
      <c r="K19" s="9">
        <f t="shared" si="0"/>
        <v>106</v>
      </c>
      <c r="L19" s="25">
        <f t="shared" si="0"/>
        <v>403.86505882404998</v>
      </c>
      <c r="M19" s="9">
        <f t="shared" si="0"/>
        <v>84</v>
      </c>
      <c r="N19" s="25">
        <f t="shared" si="0"/>
        <v>1115.0124493282083</v>
      </c>
      <c r="O19" s="9">
        <f t="shared" si="0"/>
        <v>328</v>
      </c>
      <c r="P19" s="25">
        <f t="shared" si="0"/>
        <v>173.32746450016003</v>
      </c>
      <c r="Q19" s="9">
        <f t="shared" si="0"/>
        <v>272</v>
      </c>
      <c r="R19" s="25">
        <f t="shared" si="0"/>
        <v>233.03964020067997</v>
      </c>
      <c r="S19" s="9">
        <f t="shared" si="0"/>
        <v>239</v>
      </c>
      <c r="T19" s="25">
        <f t="shared" si="0"/>
        <v>609.44593181156904</v>
      </c>
      <c r="U19" s="9">
        <f t="shared" si="0"/>
        <v>110</v>
      </c>
      <c r="V19" s="9">
        <f t="shared" si="0"/>
        <v>141.03572912893998</v>
      </c>
      <c r="W19" s="9">
        <f t="shared" si="0"/>
        <v>100</v>
      </c>
      <c r="X19" s="25">
        <f t="shared" si="0"/>
        <v>30.548822800490001</v>
      </c>
      <c r="Y19" s="9">
        <f t="shared" si="0"/>
        <v>33</v>
      </c>
      <c r="Z19" s="25">
        <f t="shared" si="0"/>
        <v>362.99354162929001</v>
      </c>
      <c r="AA19" s="9">
        <f t="shared" si="0"/>
        <v>300</v>
      </c>
      <c r="AB19" s="25">
        <f t="shared" si="0"/>
        <v>448.8168385113201</v>
      </c>
      <c r="AC19" s="9">
        <f t="shared" si="0"/>
        <v>325</v>
      </c>
      <c r="AD19" s="24"/>
      <c r="AE19" s="24"/>
      <c r="AG19" s="12"/>
      <c r="AH19" s="12"/>
      <c r="AI19" s="12"/>
    </row>
    <row r="20" spans="2:35" x14ac:dyDescent="0.2">
      <c r="C20" s="16"/>
      <c r="AI20" s="24"/>
    </row>
    <row r="21" spans="2:35" ht="16.5" thickBot="1" x14ac:dyDescent="0.3">
      <c r="B21" s="2" t="s">
        <v>17</v>
      </c>
      <c r="C21" s="16"/>
      <c r="AI21" s="24"/>
    </row>
    <row r="22" spans="2:35" ht="32.1" customHeight="1" x14ac:dyDescent="0.2">
      <c r="B22" s="41" t="s">
        <v>766</v>
      </c>
      <c r="C22" s="54" t="s">
        <v>18</v>
      </c>
      <c r="AI22" s="24"/>
    </row>
    <row r="23" spans="2:35" ht="27.95" customHeight="1" x14ac:dyDescent="0.2">
      <c r="B23" s="42" t="s">
        <v>767</v>
      </c>
      <c r="C23" s="55"/>
      <c r="AI23" s="24"/>
    </row>
    <row r="24" spans="2:35" ht="18" x14ac:dyDescent="0.25">
      <c r="B24" s="17" t="s">
        <v>5</v>
      </c>
      <c r="C24" s="55"/>
      <c r="F24" s="19"/>
      <c r="AI24" s="24"/>
    </row>
    <row r="25" spans="2:35" ht="45.95" customHeight="1" x14ac:dyDescent="0.25">
      <c r="B25" s="43" t="s">
        <v>768</v>
      </c>
      <c r="C25" s="55"/>
      <c r="F25" s="19" t="s">
        <v>19</v>
      </c>
      <c r="AI25" s="24"/>
    </row>
    <row r="26" spans="2:35" ht="25.5" customHeight="1" thickBot="1" x14ac:dyDescent="0.25">
      <c r="B26" s="18" t="s">
        <v>4</v>
      </c>
      <c r="C26" s="56"/>
      <c r="F26" s="47" t="s">
        <v>2</v>
      </c>
      <c r="G26" s="47"/>
      <c r="H26" s="47"/>
      <c r="I26" s="47"/>
      <c r="J26" s="47"/>
      <c r="K26" s="47"/>
      <c r="L26" s="47"/>
      <c r="M26" s="47"/>
      <c r="N26" s="47" t="s">
        <v>3</v>
      </c>
      <c r="O26" s="47"/>
      <c r="P26" s="47"/>
      <c r="Q26" s="47"/>
      <c r="R26" s="47"/>
      <c r="S26" s="47"/>
      <c r="T26" s="48" t="s">
        <v>52</v>
      </c>
      <c r="U26" s="49"/>
      <c r="V26" s="49"/>
      <c r="W26" s="49"/>
      <c r="X26" s="49"/>
      <c r="Y26" s="49"/>
      <c r="Z26" s="48" t="s">
        <v>58</v>
      </c>
      <c r="AA26" s="49"/>
      <c r="AB26" s="49"/>
      <c r="AC26" s="49"/>
      <c r="AE26" s="10"/>
      <c r="AF26" s="10"/>
      <c r="AG26" s="10"/>
      <c r="AH26" s="10"/>
    </row>
    <row r="27" spans="2:35" ht="50.25" customHeight="1" x14ac:dyDescent="0.2">
      <c r="F27" s="47" t="s">
        <v>4</v>
      </c>
      <c r="G27" s="47"/>
      <c r="H27" s="47" t="s">
        <v>5</v>
      </c>
      <c r="I27" s="47"/>
      <c r="J27" s="47" t="s">
        <v>6</v>
      </c>
      <c r="K27" s="47"/>
      <c r="L27" s="47" t="s">
        <v>7</v>
      </c>
      <c r="M27" s="47"/>
      <c r="N27" s="48" t="s">
        <v>8</v>
      </c>
      <c r="O27" s="52"/>
      <c r="P27" s="48" t="s">
        <v>9</v>
      </c>
      <c r="Q27" s="52"/>
      <c r="R27" s="48" t="s">
        <v>10</v>
      </c>
      <c r="S27" s="52"/>
      <c r="T27" s="48" t="s">
        <v>56</v>
      </c>
      <c r="U27" s="52"/>
      <c r="V27" s="50" t="s">
        <v>769</v>
      </c>
      <c r="W27" s="53"/>
      <c r="X27" s="48" t="s">
        <v>60</v>
      </c>
      <c r="Y27" s="52"/>
      <c r="Z27" s="47" t="s">
        <v>61</v>
      </c>
      <c r="AA27" s="47"/>
      <c r="AB27" s="47" t="s">
        <v>62</v>
      </c>
      <c r="AC27" s="47"/>
      <c r="AE27" s="10"/>
      <c r="AF27" s="10"/>
      <c r="AG27" s="10"/>
      <c r="AH27" s="10"/>
    </row>
    <row r="28" spans="2:35" ht="44.25" customHeight="1" x14ac:dyDescent="0.2">
      <c r="B28" s="33" t="s">
        <v>20</v>
      </c>
      <c r="C28" s="33" t="s">
        <v>21</v>
      </c>
      <c r="D28" s="33" t="s">
        <v>11</v>
      </c>
      <c r="E28" s="33" t="s">
        <v>13</v>
      </c>
      <c r="F28" s="33" t="s">
        <v>13</v>
      </c>
      <c r="G28" s="33" t="s">
        <v>22</v>
      </c>
      <c r="H28" s="33" t="s">
        <v>13</v>
      </c>
      <c r="I28" s="33" t="s">
        <v>22</v>
      </c>
      <c r="J28" s="33" t="s">
        <v>13</v>
      </c>
      <c r="K28" s="22" t="s">
        <v>22</v>
      </c>
      <c r="L28" s="33" t="s">
        <v>13</v>
      </c>
      <c r="M28" s="33" t="s">
        <v>22</v>
      </c>
      <c r="N28" s="33" t="s">
        <v>13</v>
      </c>
      <c r="O28" s="33" t="s">
        <v>22</v>
      </c>
      <c r="P28" s="33" t="s">
        <v>13</v>
      </c>
      <c r="Q28" s="33" t="s">
        <v>22</v>
      </c>
      <c r="R28" s="33" t="s">
        <v>13</v>
      </c>
      <c r="S28" s="33" t="s">
        <v>22</v>
      </c>
      <c r="T28" s="33" t="s">
        <v>13</v>
      </c>
      <c r="U28" s="33" t="s">
        <v>22</v>
      </c>
      <c r="V28" s="33" t="s">
        <v>13</v>
      </c>
      <c r="W28" s="33" t="s">
        <v>22</v>
      </c>
      <c r="X28" s="33" t="s">
        <v>13</v>
      </c>
      <c r="Y28" s="33" t="s">
        <v>22</v>
      </c>
      <c r="Z28" s="33" t="s">
        <v>13</v>
      </c>
      <c r="AA28" s="33" t="s">
        <v>22</v>
      </c>
      <c r="AB28" s="33" t="s">
        <v>13</v>
      </c>
      <c r="AC28" s="33" t="s">
        <v>22</v>
      </c>
      <c r="AD28" s="33" t="s">
        <v>23</v>
      </c>
      <c r="AE28" s="33" t="s">
        <v>24</v>
      </c>
      <c r="AF28" s="32" t="s">
        <v>25</v>
      </c>
      <c r="AG28" s="32" t="s">
        <v>26</v>
      </c>
      <c r="AH28" s="33" t="s">
        <v>27</v>
      </c>
      <c r="AI28" s="33" t="s">
        <v>28</v>
      </c>
    </row>
    <row r="29" spans="2:35" x14ac:dyDescent="0.2">
      <c r="B29" s="11" t="str">
        <f>Calculations!A2</f>
        <v>CfS:2</v>
      </c>
      <c r="C29" s="20" t="str">
        <f>Calculations!B2</f>
        <v>Royal Oak Gardens, Hemingford Abbots</v>
      </c>
      <c r="D29" s="11" t="str">
        <f>Calculations!C2</f>
        <v>Residential</v>
      </c>
      <c r="E29" s="34">
        <f>Calculations!D2</f>
        <v>1.1817833979000001</v>
      </c>
      <c r="F29" s="34">
        <f>Calculations!H2</f>
        <v>0</v>
      </c>
      <c r="G29" s="34">
        <f>Calculations!L2</f>
        <v>0</v>
      </c>
      <c r="H29" s="34">
        <f>Calculations!G2</f>
        <v>0.27058648445</v>
      </c>
      <c r="I29" s="34">
        <f>Calculations!K2</f>
        <v>22.896453354381649</v>
      </c>
      <c r="J29" s="34">
        <f>Calculations!F2</f>
        <v>0.91119691345000009</v>
      </c>
      <c r="K29" s="34">
        <f>Calculations!J2</f>
        <v>77.103546645618351</v>
      </c>
      <c r="L29" s="34">
        <f>Calculations!E2</f>
        <v>0</v>
      </c>
      <c r="M29" s="34">
        <f>Calculations!I2</f>
        <v>0</v>
      </c>
      <c r="N29" s="34">
        <f>Calculations!Q2</f>
        <v>2.853202786E-2</v>
      </c>
      <c r="O29" s="34">
        <f>Calculations!V2</f>
        <v>2.414319570802967</v>
      </c>
      <c r="P29" s="34">
        <f>Calculations!N2</f>
        <v>1.8971670000000001E-4</v>
      </c>
      <c r="Q29" s="34">
        <f>Calculations!T2</f>
        <v>2.2891995308169998E-2</v>
      </c>
      <c r="R29" s="34">
        <f>Calculations!M2</f>
        <v>8.0817100000000002E-5</v>
      </c>
      <c r="S29" s="34">
        <f>Calculations!R2</f>
        <v>6.8385712765647233E-3</v>
      </c>
      <c r="T29" s="34">
        <f>Calculations!X2</f>
        <v>1.0464651065299999</v>
      </c>
      <c r="U29" s="34">
        <f>Calculations!AA2</f>
        <v>88.549653717385311</v>
      </c>
      <c r="V29" s="34">
        <f>Calculations!Y2</f>
        <v>0.13578314998999999</v>
      </c>
      <c r="W29" s="34">
        <f>Calculations!AB2</f>
        <v>11.489681631277211</v>
      </c>
      <c r="X29" s="34">
        <f>Calculations!Z2</f>
        <v>0</v>
      </c>
      <c r="Y29" s="34">
        <f>Calculations!AC2</f>
        <v>0</v>
      </c>
      <c r="Z29" s="34">
        <f>Calculations!AE2</f>
        <v>3.2870769300000001E-3</v>
      </c>
      <c r="AA29" s="34">
        <f>Calculations!AG2</f>
        <v>0.27814546522155031</v>
      </c>
      <c r="AB29" s="34">
        <f>Calculations!AF2</f>
        <v>5.8150727199999998E-3</v>
      </c>
      <c r="AC29" s="34">
        <f>Calculations!AH2</f>
        <v>0.49205909732132302</v>
      </c>
      <c r="AD29" s="21" t="s">
        <v>54</v>
      </c>
      <c r="AE29" s="20" t="s">
        <v>786</v>
      </c>
      <c r="AF29" s="26" t="s">
        <v>787</v>
      </c>
      <c r="AG29" s="26" t="s">
        <v>788</v>
      </c>
      <c r="AH29" s="26"/>
      <c r="AI29" s="20"/>
    </row>
    <row r="30" spans="2:35" ht="63.75" x14ac:dyDescent="0.2">
      <c r="B30" s="11" t="str">
        <f>Calculations!A3</f>
        <v>CfS:7</v>
      </c>
      <c r="C30" s="20" t="str">
        <f>Calculations!B3</f>
        <v>Brittens Farm, Kimbolton</v>
      </c>
      <c r="D30" s="11" t="str">
        <f>Calculations!C3</f>
        <v>Residential</v>
      </c>
      <c r="E30" s="34">
        <f>Calculations!D3</f>
        <v>1.55714482875</v>
      </c>
      <c r="F30" s="34">
        <f>Calculations!H3</f>
        <v>1.3213226217000003</v>
      </c>
      <c r="G30" s="34">
        <f>Calculations!L3</f>
        <v>84.855473768659891</v>
      </c>
      <c r="H30" s="34">
        <f>Calculations!G3</f>
        <v>0.13383127036</v>
      </c>
      <c r="I30" s="34">
        <f>Calculations!K3</f>
        <v>8.5946578564200244</v>
      </c>
      <c r="J30" s="34">
        <f>Calculations!F3</f>
        <v>5.9514508180000002E-2</v>
      </c>
      <c r="K30" s="34">
        <f>Calculations!J3</f>
        <v>3.8220277960769615</v>
      </c>
      <c r="L30" s="34">
        <f>Calculations!E3</f>
        <v>4.2476428509999997E-2</v>
      </c>
      <c r="M30" s="34">
        <f>Calculations!I3</f>
        <v>2.7278405788431384</v>
      </c>
      <c r="N30" s="34">
        <f>Calculations!Q3</f>
        <v>0.38667017424</v>
      </c>
      <c r="O30" s="34">
        <f>Calculations!V3</f>
        <v>24.831998096824428</v>
      </c>
      <c r="P30" s="34">
        <f>Calculations!N3</f>
        <v>5.2015216910000002E-2</v>
      </c>
      <c r="Q30" s="34">
        <f>Calculations!T3</f>
        <v>10.28748604897552</v>
      </c>
      <c r="R30" s="34">
        <f>Calculations!M3</f>
        <v>0.10817584011</v>
      </c>
      <c r="S30" s="34">
        <f>Calculations!R3</f>
        <v>6.9470635044807159</v>
      </c>
      <c r="T30" s="34">
        <f>Calculations!X3</f>
        <v>0.10201136839</v>
      </c>
      <c r="U30" s="34">
        <f>Calculations!AA3</f>
        <v>6.5511805007816619</v>
      </c>
      <c r="V30" s="34">
        <f>Calculations!Y3</f>
        <v>0.13381083744</v>
      </c>
      <c r="W30" s="34">
        <f>Calculations!AB3</f>
        <v>8.593345652209937</v>
      </c>
      <c r="X30" s="34">
        <f>Calculations!Z3</f>
        <v>4.0330785289999997E-2</v>
      </c>
      <c r="Y30" s="34">
        <f>Calculations!AC3</f>
        <v>2.5900471520286001</v>
      </c>
      <c r="Z30" s="34">
        <f>Calculations!AE3</f>
        <v>8.1929305849999995E-2</v>
      </c>
      <c r="AA30" s="34">
        <f>Calculations!AG3</f>
        <v>5.2615083926245223</v>
      </c>
      <c r="AB30" s="34">
        <f>Calculations!AF3</f>
        <v>0.18732967544000001</v>
      </c>
      <c r="AC30" s="34">
        <f>Calculations!AH3</f>
        <v>12.030330896733551</v>
      </c>
      <c r="AD30" s="21" t="s">
        <v>54</v>
      </c>
      <c r="AE30" s="20" t="s">
        <v>782</v>
      </c>
      <c r="AF30" s="26" t="s">
        <v>783</v>
      </c>
      <c r="AG30" s="26" t="s">
        <v>784</v>
      </c>
      <c r="AH30" s="26"/>
      <c r="AI30" s="20"/>
    </row>
    <row r="31" spans="2:35" ht="63.75" x14ac:dyDescent="0.2">
      <c r="B31" s="11" t="str">
        <f>Calculations!A4</f>
        <v>CfS:8</v>
      </c>
      <c r="C31" s="20" t="str">
        <f>Calculations!B4</f>
        <v>Albert Hall Memorial Field, St Neots</v>
      </c>
      <c r="D31" s="11" t="str">
        <f>Calculations!C4</f>
        <v>Residential</v>
      </c>
      <c r="E31" s="34">
        <f>Calculations!D4</f>
        <v>1.6811944219799999</v>
      </c>
      <c r="F31" s="34">
        <f>Calculations!H4</f>
        <v>2.3337890779999926E-2</v>
      </c>
      <c r="G31" s="34">
        <f>Calculations!L4</f>
        <v>1.3881732222567156</v>
      </c>
      <c r="H31" s="34">
        <f>Calculations!G4</f>
        <v>1.64197515334</v>
      </c>
      <c r="I31" s="34">
        <f>Calculations!K4</f>
        <v>97.667178279487146</v>
      </c>
      <c r="J31" s="34">
        <f>Calculations!F4</f>
        <v>1.588137786E-2</v>
      </c>
      <c r="K31" s="34">
        <f>Calculations!J4</f>
        <v>0.94464849825613639</v>
      </c>
      <c r="L31" s="34">
        <f>Calculations!E4</f>
        <v>0</v>
      </c>
      <c r="M31" s="34">
        <f>Calculations!I4</f>
        <v>0</v>
      </c>
      <c r="N31" s="34">
        <f>Calculations!Q4</f>
        <v>1.3122104375200001</v>
      </c>
      <c r="O31" s="34">
        <f>Calculations!V4</f>
        <v>78.052271668529883</v>
      </c>
      <c r="P31" s="34">
        <f>Calculations!N4</f>
        <v>0.21537208728000001</v>
      </c>
      <c r="Q31" s="34">
        <f>Calculations!T4</f>
        <v>50.837747141904785</v>
      </c>
      <c r="R31" s="34">
        <f>Calculations!M4</f>
        <v>0.63930928193000003</v>
      </c>
      <c r="S31" s="34">
        <f>Calculations!R4</f>
        <v>38.027087978144955</v>
      </c>
      <c r="T31" s="34">
        <f>Calculations!X4</f>
        <v>1.5886784639999998E-2</v>
      </c>
      <c r="U31" s="34">
        <f>Calculations!AA4</f>
        <v>0.94497010175001606</v>
      </c>
      <c r="V31" s="34">
        <f>Calculations!Y4</f>
        <v>1.6419697476699999</v>
      </c>
      <c r="W31" s="34">
        <f>Calculations!AB4</f>
        <v>97.666856742017742</v>
      </c>
      <c r="X31" s="34">
        <f>Calculations!Z4</f>
        <v>1.13940686E-2</v>
      </c>
      <c r="Y31" s="34">
        <f>Calculations!AC4</f>
        <v>0.6777365217867436</v>
      </c>
      <c r="Z31" s="34">
        <f>Calculations!AE4</f>
        <v>0.39102314119999998</v>
      </c>
      <c r="AA31" s="34">
        <f>Calculations!AG4</f>
        <v>23.258650878669862</v>
      </c>
      <c r="AB31" s="34">
        <f>Calculations!AF4</f>
        <v>0.22639695357</v>
      </c>
      <c r="AC31" s="34">
        <f>Calculations!AH4</f>
        <v>13.466434970880083</v>
      </c>
      <c r="AD31" s="21" t="s">
        <v>54</v>
      </c>
      <c r="AE31" s="20" t="s">
        <v>782</v>
      </c>
      <c r="AF31" s="26" t="s">
        <v>785</v>
      </c>
      <c r="AG31" s="26" t="s">
        <v>784</v>
      </c>
      <c r="AH31" s="26"/>
      <c r="AI31" s="20"/>
    </row>
    <row r="32" spans="2:35" x14ac:dyDescent="0.2">
      <c r="B32" s="11" t="str">
        <f>Calculations!A5</f>
        <v>CfS:11</v>
      </c>
      <c r="C32" s="20" t="str">
        <f>Calculations!B5</f>
        <v>Green End Field, Sawtry</v>
      </c>
      <c r="D32" s="11" t="str">
        <f>Calculations!C5</f>
        <v>Residential</v>
      </c>
      <c r="E32" s="34">
        <f>Calculations!D5</f>
        <v>0.62014171684099995</v>
      </c>
      <c r="F32" s="34">
        <f>Calculations!H5</f>
        <v>0.62014171684099995</v>
      </c>
      <c r="G32" s="34">
        <f>Calculations!L5</f>
        <v>100</v>
      </c>
      <c r="H32" s="34">
        <f>Calculations!G5</f>
        <v>0</v>
      </c>
      <c r="I32" s="34">
        <f>Calculations!K5</f>
        <v>0</v>
      </c>
      <c r="J32" s="34">
        <f>Calculations!F5</f>
        <v>0</v>
      </c>
      <c r="K32" s="34">
        <f>Calculations!J5</f>
        <v>0</v>
      </c>
      <c r="L32" s="34">
        <f>Calculations!E5</f>
        <v>0</v>
      </c>
      <c r="M32" s="34">
        <f>Calculations!I5</f>
        <v>0</v>
      </c>
      <c r="N32" s="34">
        <f>Calculations!Q5</f>
        <v>0.61838074390999997</v>
      </c>
      <c r="O32" s="34">
        <f>Calculations!V5</f>
        <v>99.716037014898731</v>
      </c>
      <c r="P32" s="34">
        <f>Calculations!N5</f>
        <v>0.13790596915</v>
      </c>
      <c r="Q32" s="34">
        <f>Calculations!T5</f>
        <v>37.438951037304264</v>
      </c>
      <c r="R32" s="34">
        <f>Calculations!M5</f>
        <v>9.4268584579999995E-2</v>
      </c>
      <c r="S32" s="34">
        <f>Calculations!R5</f>
        <v>15.20113580815106</v>
      </c>
      <c r="T32" s="34">
        <f>Calculations!X5</f>
        <v>0</v>
      </c>
      <c r="U32" s="34">
        <f>Calculations!AA5</f>
        <v>0</v>
      </c>
      <c r="V32" s="34">
        <f>Calculations!Y5</f>
        <v>0</v>
      </c>
      <c r="W32" s="34">
        <f>Calculations!AB5</f>
        <v>0</v>
      </c>
      <c r="X32" s="34">
        <f>Calculations!Z5</f>
        <v>0</v>
      </c>
      <c r="Y32" s="34">
        <f>Calculations!AC5</f>
        <v>0</v>
      </c>
      <c r="Z32" s="34">
        <f>Calculations!AE5</f>
        <v>0.39616566175000001</v>
      </c>
      <c r="AA32" s="34">
        <f>Calculations!AG5</f>
        <v>63.883085267681508</v>
      </c>
      <c r="AB32" s="34">
        <f>Calculations!AF5</f>
        <v>0.12794649491999999</v>
      </c>
      <c r="AC32" s="34">
        <f>Calculations!AH5</f>
        <v>20.63181551013195</v>
      </c>
      <c r="AD32" s="21" t="s">
        <v>54</v>
      </c>
      <c r="AE32" s="20" t="s">
        <v>786</v>
      </c>
      <c r="AF32" s="26" t="s">
        <v>795</v>
      </c>
      <c r="AG32" s="26" t="s">
        <v>796</v>
      </c>
      <c r="AH32" s="26"/>
      <c r="AI32" s="20"/>
    </row>
    <row r="33" spans="2:35" x14ac:dyDescent="0.2">
      <c r="B33" s="11" t="str">
        <f>Calculations!A6</f>
        <v>CfS:12</v>
      </c>
      <c r="C33" s="20" t="str">
        <f>Calculations!B6</f>
        <v>Fruit field, Station Road, Catworth</v>
      </c>
      <c r="D33" s="11" t="str">
        <f>Calculations!C6</f>
        <v>Residential</v>
      </c>
      <c r="E33" s="34">
        <f>Calculations!D6</f>
        <v>2.2132016858500001</v>
      </c>
      <c r="F33" s="34">
        <f>Calculations!H6</f>
        <v>2.2132016858500001</v>
      </c>
      <c r="G33" s="34">
        <f>Calculations!L6</f>
        <v>100</v>
      </c>
      <c r="H33" s="34">
        <f>Calculations!G6</f>
        <v>0</v>
      </c>
      <c r="I33" s="34">
        <f>Calculations!K6</f>
        <v>0</v>
      </c>
      <c r="J33" s="34">
        <f>Calculations!F6</f>
        <v>0</v>
      </c>
      <c r="K33" s="34">
        <f>Calculations!J6</f>
        <v>0</v>
      </c>
      <c r="L33" s="34">
        <f>Calculations!E6</f>
        <v>0</v>
      </c>
      <c r="M33" s="34">
        <f>Calculations!I6</f>
        <v>0</v>
      </c>
      <c r="N33" s="34">
        <f>Calculations!Q6</f>
        <v>6.008819998E-2</v>
      </c>
      <c r="O33" s="34">
        <f>Calculations!V6</f>
        <v>2.7149897980003832</v>
      </c>
      <c r="P33" s="34">
        <f>Calculations!N6</f>
        <v>0</v>
      </c>
      <c r="Q33" s="34">
        <f>Calculations!T6</f>
        <v>0</v>
      </c>
      <c r="R33" s="34">
        <f>Calculations!M6</f>
        <v>0</v>
      </c>
      <c r="S33" s="34">
        <f>Calculations!R6</f>
        <v>0</v>
      </c>
      <c r="T33" s="34">
        <f>Calculations!X6</f>
        <v>0</v>
      </c>
      <c r="U33" s="34">
        <f>Calculations!AA6</f>
        <v>0</v>
      </c>
      <c r="V33" s="34">
        <f>Calculations!Y6</f>
        <v>0</v>
      </c>
      <c r="W33" s="34">
        <f>Calculations!AB6</f>
        <v>0</v>
      </c>
      <c r="X33" s="34">
        <f>Calculations!Z6</f>
        <v>0</v>
      </c>
      <c r="Y33" s="34">
        <f>Calculations!AC6</f>
        <v>0</v>
      </c>
      <c r="Z33" s="34">
        <f>Calculations!AE6</f>
        <v>0</v>
      </c>
      <c r="AA33" s="34">
        <f>Calculations!AG6</f>
        <v>0</v>
      </c>
      <c r="AB33" s="34">
        <f>Calculations!AF6</f>
        <v>3.8204779330000001E-2</v>
      </c>
      <c r="AC33" s="34">
        <f>Calculations!AH6</f>
        <v>1.7262222225050905</v>
      </c>
      <c r="AD33" s="21" t="s">
        <v>54</v>
      </c>
      <c r="AE33" s="20" t="s">
        <v>786</v>
      </c>
      <c r="AF33" s="26" t="s">
        <v>797</v>
      </c>
      <c r="AG33" s="26" t="s">
        <v>796</v>
      </c>
      <c r="AH33" s="26"/>
      <c r="AI33" s="20"/>
    </row>
    <row r="34" spans="2:35" x14ac:dyDescent="0.2">
      <c r="B34" s="11" t="str">
        <f>Calculations!A7</f>
        <v>CfS:13</v>
      </c>
      <c r="C34" s="20" t="str">
        <f>Calculations!B7</f>
        <v>Land north west of Buckworth Road, Alconbury Weston</v>
      </c>
      <c r="D34" s="11" t="str">
        <f>Calculations!C7</f>
        <v>Residential</v>
      </c>
      <c r="E34" s="34">
        <f>Calculations!D7</f>
        <v>3.9266409431999998</v>
      </c>
      <c r="F34" s="34">
        <f>Calculations!H7</f>
        <v>3.9266409431999998</v>
      </c>
      <c r="G34" s="34">
        <f>Calculations!L7</f>
        <v>100</v>
      </c>
      <c r="H34" s="34">
        <f>Calculations!G7</f>
        <v>0</v>
      </c>
      <c r="I34" s="34">
        <f>Calculations!K7</f>
        <v>0</v>
      </c>
      <c r="J34" s="34">
        <f>Calculations!F7</f>
        <v>0</v>
      </c>
      <c r="K34" s="34">
        <f>Calculations!J7</f>
        <v>0</v>
      </c>
      <c r="L34" s="34">
        <f>Calculations!E7</f>
        <v>0</v>
      </c>
      <c r="M34" s="34">
        <f>Calculations!I7</f>
        <v>0</v>
      </c>
      <c r="N34" s="34">
        <f>Calculations!Q7</f>
        <v>0.39581618412999997</v>
      </c>
      <c r="O34" s="34">
        <f>Calculations!V7</f>
        <v>10.080274459916144</v>
      </c>
      <c r="P34" s="34">
        <f>Calculations!N7</f>
        <v>9.283788925E-2</v>
      </c>
      <c r="Q34" s="34">
        <f>Calculations!T7</f>
        <v>6.0937852717187555</v>
      </c>
      <c r="R34" s="34">
        <f>Calculations!M7</f>
        <v>0.14644317822</v>
      </c>
      <c r="S34" s="34">
        <f>Calculations!R7</f>
        <v>3.7294771877119159</v>
      </c>
      <c r="T34" s="34">
        <f>Calculations!X7</f>
        <v>0</v>
      </c>
      <c r="U34" s="34">
        <f>Calculations!AA7</f>
        <v>0</v>
      </c>
      <c r="V34" s="34">
        <f>Calculations!Y7</f>
        <v>0</v>
      </c>
      <c r="W34" s="34">
        <f>Calculations!AB7</f>
        <v>0</v>
      </c>
      <c r="X34" s="34">
        <f>Calculations!Z7</f>
        <v>0</v>
      </c>
      <c r="Y34" s="34">
        <f>Calculations!AC7</f>
        <v>0</v>
      </c>
      <c r="Z34" s="34">
        <f>Calculations!AE7</f>
        <v>8.2235828859999999E-2</v>
      </c>
      <c r="AA34" s="34">
        <f>Calculations!AG7</f>
        <v>2.0943047772782162</v>
      </c>
      <c r="AB34" s="34">
        <f>Calculations!AF7</f>
        <v>0.13361451077</v>
      </c>
      <c r="AC34" s="34">
        <f>Calculations!AH7</f>
        <v>3.4027687456727684</v>
      </c>
      <c r="AD34" s="21" t="s">
        <v>54</v>
      </c>
      <c r="AE34" s="20" t="s">
        <v>786</v>
      </c>
      <c r="AF34" s="26" t="s">
        <v>795</v>
      </c>
      <c r="AG34" s="26" t="s">
        <v>796</v>
      </c>
      <c r="AH34" s="26"/>
      <c r="AI34" s="20"/>
    </row>
    <row r="35" spans="2:35" x14ac:dyDescent="0.2">
      <c r="B35" s="11" t="str">
        <f>Calculations!A8</f>
        <v>CfS:14</v>
      </c>
      <c r="C35" s="20" t="str">
        <f>Calculations!B8</f>
        <v>West of High Street, Great Paxton</v>
      </c>
      <c r="D35" s="11" t="str">
        <f>Calculations!C8</f>
        <v>Residential</v>
      </c>
      <c r="E35" s="34">
        <f>Calculations!D8</f>
        <v>0.55305827414200004</v>
      </c>
      <c r="F35" s="34">
        <f>Calculations!H8</f>
        <v>0.55305827414200004</v>
      </c>
      <c r="G35" s="34">
        <f>Calculations!L8</f>
        <v>100</v>
      </c>
      <c r="H35" s="34">
        <f>Calculations!G8</f>
        <v>0</v>
      </c>
      <c r="I35" s="34">
        <f>Calculations!K8</f>
        <v>0</v>
      </c>
      <c r="J35" s="34">
        <f>Calculations!F8</f>
        <v>0</v>
      </c>
      <c r="K35" s="34">
        <f>Calculations!J8</f>
        <v>0</v>
      </c>
      <c r="L35" s="34">
        <f>Calculations!E8</f>
        <v>0</v>
      </c>
      <c r="M35" s="34">
        <f>Calculations!I8</f>
        <v>0</v>
      </c>
      <c r="N35" s="34">
        <f>Calculations!Q8</f>
        <v>0</v>
      </c>
      <c r="O35" s="34">
        <f>Calculations!V8</f>
        <v>0</v>
      </c>
      <c r="P35" s="34">
        <f>Calculations!N8</f>
        <v>0</v>
      </c>
      <c r="Q35" s="34">
        <f>Calculations!T8</f>
        <v>0</v>
      </c>
      <c r="R35" s="34">
        <f>Calculations!M8</f>
        <v>0</v>
      </c>
      <c r="S35" s="34">
        <f>Calculations!R8</f>
        <v>0</v>
      </c>
      <c r="T35" s="34">
        <f>Calculations!X8</f>
        <v>0</v>
      </c>
      <c r="U35" s="34">
        <f>Calculations!AA8</f>
        <v>0</v>
      </c>
      <c r="V35" s="34">
        <f>Calculations!Y8</f>
        <v>0</v>
      </c>
      <c r="W35" s="34">
        <f>Calculations!AB8</f>
        <v>0</v>
      </c>
      <c r="X35" s="34">
        <f>Calculations!Z8</f>
        <v>0</v>
      </c>
      <c r="Y35" s="34">
        <f>Calculations!AC8</f>
        <v>0</v>
      </c>
      <c r="Z35" s="34">
        <f>Calculations!AE8</f>
        <v>0</v>
      </c>
      <c r="AA35" s="34">
        <f>Calculations!AG8</f>
        <v>0</v>
      </c>
      <c r="AB35" s="34">
        <f>Calculations!AF8</f>
        <v>0</v>
      </c>
      <c r="AC35" s="34">
        <f>Calculations!AH8</f>
        <v>0</v>
      </c>
      <c r="AD35" s="21" t="s">
        <v>54</v>
      </c>
      <c r="AE35" s="20" t="s">
        <v>799</v>
      </c>
      <c r="AF35" s="26" t="s">
        <v>800</v>
      </c>
      <c r="AG35" s="26" t="s">
        <v>801</v>
      </c>
      <c r="AH35" s="35"/>
      <c r="AI35" s="20"/>
    </row>
    <row r="36" spans="2:35" ht="63.75" x14ac:dyDescent="0.2">
      <c r="B36" s="11" t="str">
        <f>Calculations!A9</f>
        <v>CfS:15</v>
      </c>
      <c r="C36" s="20" t="str">
        <f>Calculations!B9</f>
        <v>Land southwest of B1090 and east of Stangate Hill B1043, Sawtry</v>
      </c>
      <c r="D36" s="11" t="str">
        <f>Calculations!C9</f>
        <v>Employment</v>
      </c>
      <c r="E36" s="34">
        <f>Calculations!D9</f>
        <v>12.3118692847</v>
      </c>
      <c r="F36" s="34">
        <f>Calculations!H9</f>
        <v>11.703825124110001</v>
      </c>
      <c r="G36" s="34">
        <f>Calculations!L9</f>
        <v>95.061317282294269</v>
      </c>
      <c r="H36" s="34">
        <f>Calculations!G9</f>
        <v>0.17335344858999999</v>
      </c>
      <c r="I36" s="34">
        <f>Calculations!K9</f>
        <v>1.4080189172039608</v>
      </c>
      <c r="J36" s="34">
        <f>Calculations!F9</f>
        <v>2.4002107240000001E-2</v>
      </c>
      <c r="K36" s="34">
        <f>Calculations!J9</f>
        <v>0.19495095898904238</v>
      </c>
      <c r="L36" s="34">
        <f>Calculations!E9</f>
        <v>0.41068860476000002</v>
      </c>
      <c r="M36" s="34">
        <f>Calculations!I9</f>
        <v>3.3357128415127351</v>
      </c>
      <c r="N36" s="34">
        <f>Calculations!Q9</f>
        <v>1.4148210536499999</v>
      </c>
      <c r="O36" s="34">
        <f>Calculations!V9</f>
        <v>11.491521075586812</v>
      </c>
      <c r="P36" s="34">
        <f>Calculations!N9</f>
        <v>0.20279682685</v>
      </c>
      <c r="Q36" s="34">
        <f>Calculations!T9</f>
        <v>6.1180475023078849</v>
      </c>
      <c r="R36" s="34">
        <f>Calculations!M9</f>
        <v>0.55044918441000001</v>
      </c>
      <c r="S36" s="34">
        <f>Calculations!R9</f>
        <v>4.4708822980604985</v>
      </c>
      <c r="T36" s="34">
        <f>Calculations!X9</f>
        <v>0.43419664117000001</v>
      </c>
      <c r="U36" s="34">
        <f>Calculations!AA9</f>
        <v>3.5266508369251257</v>
      </c>
      <c r="V36" s="34">
        <f>Calculations!Y9</f>
        <v>0.17379279857999999</v>
      </c>
      <c r="W36" s="34">
        <f>Calculations!AB9</f>
        <v>1.4115874247948106</v>
      </c>
      <c r="X36" s="34">
        <f>Calculations!Z9</f>
        <v>0</v>
      </c>
      <c r="Y36" s="34">
        <f>Calculations!AC9</f>
        <v>0</v>
      </c>
      <c r="Z36" s="34">
        <f>Calculations!AE9</f>
        <v>0.39243544083999998</v>
      </c>
      <c r="AA36" s="34">
        <f>Calculations!AG9</f>
        <v>3.1874561999101205</v>
      </c>
      <c r="AB36" s="34">
        <f>Calculations!AF9</f>
        <v>0.38866291650000001</v>
      </c>
      <c r="AC36" s="34">
        <f>Calculations!AH9</f>
        <v>3.1568148386938506</v>
      </c>
      <c r="AD36" s="21" t="s">
        <v>55</v>
      </c>
      <c r="AE36" s="20" t="s">
        <v>782</v>
      </c>
      <c r="AF36" s="26" t="s">
        <v>783</v>
      </c>
      <c r="AG36" s="26" t="s">
        <v>784</v>
      </c>
      <c r="AH36" s="26"/>
      <c r="AI36" s="20"/>
    </row>
    <row r="37" spans="2:35" x14ac:dyDescent="0.2">
      <c r="B37" s="11" t="str">
        <f>Calculations!A10</f>
        <v>CfS:23</v>
      </c>
      <c r="C37" s="20" t="str">
        <f>Calculations!B10</f>
        <v>Land South of St Swithin's Church, Old Weston</v>
      </c>
      <c r="D37" s="11" t="str">
        <f>Calculations!C10</f>
        <v>Residential</v>
      </c>
      <c r="E37" s="34">
        <f>Calculations!D10</f>
        <v>1.1806059926500001</v>
      </c>
      <c r="F37" s="34">
        <f>Calculations!H10</f>
        <v>1.1806059926500001</v>
      </c>
      <c r="G37" s="34">
        <f>Calculations!L10</f>
        <v>100</v>
      </c>
      <c r="H37" s="34">
        <f>Calculations!G10</f>
        <v>0</v>
      </c>
      <c r="I37" s="34">
        <f>Calculations!K10</f>
        <v>0</v>
      </c>
      <c r="J37" s="34">
        <f>Calculations!F10</f>
        <v>0</v>
      </c>
      <c r="K37" s="34">
        <f>Calculations!J10</f>
        <v>0</v>
      </c>
      <c r="L37" s="34">
        <f>Calculations!E10</f>
        <v>0</v>
      </c>
      <c r="M37" s="34">
        <f>Calculations!I10</f>
        <v>0</v>
      </c>
      <c r="N37" s="34">
        <f>Calculations!Q10</f>
        <v>8.2295313509999996E-2</v>
      </c>
      <c r="O37" s="34">
        <f>Calculations!V10</f>
        <v>6.9705993381652345</v>
      </c>
      <c r="P37" s="34">
        <f>Calculations!N10</f>
        <v>1.761898001E-2</v>
      </c>
      <c r="Q37" s="34">
        <f>Calculations!T10</f>
        <v>3.4979368838628941</v>
      </c>
      <c r="R37" s="34">
        <f>Calculations!M10</f>
        <v>2.3677872459999999E-2</v>
      </c>
      <c r="S37" s="34">
        <f>Calculations!R10</f>
        <v>2.0055693946506583</v>
      </c>
      <c r="T37" s="34">
        <f>Calculations!X10</f>
        <v>0</v>
      </c>
      <c r="U37" s="34">
        <f>Calculations!AA10</f>
        <v>0</v>
      </c>
      <c r="V37" s="34">
        <f>Calculations!Y10</f>
        <v>0</v>
      </c>
      <c r="W37" s="34">
        <f>Calculations!AB10</f>
        <v>0</v>
      </c>
      <c r="X37" s="34">
        <f>Calculations!Z10</f>
        <v>0</v>
      </c>
      <c r="Y37" s="34">
        <f>Calculations!AC10</f>
        <v>0</v>
      </c>
      <c r="Z37" s="34">
        <f>Calculations!AE10</f>
        <v>3.4314384689999998E-2</v>
      </c>
      <c r="AA37" s="34">
        <f>Calculations!AG10</f>
        <v>2.9065060573661485</v>
      </c>
      <c r="AB37" s="34">
        <f>Calculations!AF10</f>
        <v>2.3102451820000001E-2</v>
      </c>
      <c r="AC37" s="34">
        <f>Calculations!AH10</f>
        <v>1.9568299639191231</v>
      </c>
      <c r="AD37" s="21" t="s">
        <v>54</v>
      </c>
      <c r="AE37" s="20" t="s">
        <v>786</v>
      </c>
      <c r="AF37" s="26" t="s">
        <v>795</v>
      </c>
      <c r="AG37" s="26" t="s">
        <v>796</v>
      </c>
      <c r="AH37" s="26"/>
      <c r="AI37" s="20"/>
    </row>
    <row r="38" spans="2:35" ht="63.75" x14ac:dyDescent="0.2">
      <c r="B38" s="11" t="str">
        <f>Calculations!A11</f>
        <v>CfS:24</v>
      </c>
      <c r="C38" s="20" t="str">
        <f>Calculations!B11</f>
        <v>Land South of Manor Farm, Old Weston</v>
      </c>
      <c r="D38" s="11" t="str">
        <f>Calculations!C11</f>
        <v>Residential</v>
      </c>
      <c r="E38" s="34">
        <f>Calculations!D11</f>
        <v>3.5167042281600001</v>
      </c>
      <c r="F38" s="34">
        <f>Calculations!H11</f>
        <v>3.4384637761699999</v>
      </c>
      <c r="G38" s="34">
        <f>Calculations!L11</f>
        <v>97.77517678730301</v>
      </c>
      <c r="H38" s="34">
        <f>Calculations!G11</f>
        <v>0</v>
      </c>
      <c r="I38" s="34">
        <f>Calculations!K11</f>
        <v>0</v>
      </c>
      <c r="J38" s="34">
        <f>Calculations!F11</f>
        <v>0</v>
      </c>
      <c r="K38" s="34">
        <f>Calculations!J11</f>
        <v>0</v>
      </c>
      <c r="L38" s="34">
        <f>Calculations!E11</f>
        <v>7.8240451990000001E-2</v>
      </c>
      <c r="M38" s="34">
        <f>Calculations!I11</f>
        <v>2.2248232126969842</v>
      </c>
      <c r="N38" s="34">
        <f>Calculations!Q11</f>
        <v>0.20944593755999999</v>
      </c>
      <c r="O38" s="34">
        <f>Calculations!V11</f>
        <v>5.9557450377220293</v>
      </c>
      <c r="P38" s="34">
        <f>Calculations!N11</f>
        <v>7.0236998299999997E-3</v>
      </c>
      <c r="Q38" s="34">
        <f>Calculations!T11</f>
        <v>0.51494872201621167</v>
      </c>
      <c r="R38" s="34">
        <f>Calculations!M11</f>
        <v>1.108552365E-2</v>
      </c>
      <c r="S38" s="34">
        <f>Calculations!R11</f>
        <v>0.31522479374957657</v>
      </c>
      <c r="T38" s="34">
        <f>Calculations!X11</f>
        <v>2.408505335E-2</v>
      </c>
      <c r="U38" s="34">
        <f>Calculations!AA11</f>
        <v>0.68487571849628404</v>
      </c>
      <c r="V38" s="34">
        <f>Calculations!Y11</f>
        <v>0</v>
      </c>
      <c r="W38" s="34">
        <f>Calculations!AB11</f>
        <v>0</v>
      </c>
      <c r="X38" s="34">
        <f>Calculations!Z11</f>
        <v>0</v>
      </c>
      <c r="Y38" s="34">
        <f>Calculations!AC11</f>
        <v>0</v>
      </c>
      <c r="Z38" s="34">
        <f>Calculations!AE11</f>
        <v>7.8378107720000006E-2</v>
      </c>
      <c r="AA38" s="34">
        <f>Calculations!AG11</f>
        <v>2.2287375518358217</v>
      </c>
      <c r="AB38" s="34">
        <f>Calculations!AF11</f>
        <v>0.13400734803</v>
      </c>
      <c r="AC38" s="34">
        <f>Calculations!AH11</f>
        <v>3.8105947880670912</v>
      </c>
      <c r="AD38" s="21" t="s">
        <v>54</v>
      </c>
      <c r="AE38" s="20" t="s">
        <v>782</v>
      </c>
      <c r="AF38" s="26" t="s">
        <v>783</v>
      </c>
      <c r="AG38" s="26" t="s">
        <v>784</v>
      </c>
      <c r="AH38" s="26"/>
      <c r="AI38" s="20"/>
    </row>
    <row r="39" spans="2:35" x14ac:dyDescent="0.2">
      <c r="B39" s="11" t="str">
        <f>Calculations!A12</f>
        <v>CfS:32</v>
      </c>
      <c r="C39" s="20" t="str">
        <f>Calculations!B12</f>
        <v>Land South East of Brook Farm, Ellington</v>
      </c>
      <c r="D39" s="11" t="str">
        <f>Calculations!C12</f>
        <v>Residential</v>
      </c>
      <c r="E39" s="34">
        <f>Calculations!D12</f>
        <v>1.07322682063</v>
      </c>
      <c r="F39" s="34">
        <f>Calculations!H12</f>
        <v>0.56227482611000001</v>
      </c>
      <c r="G39" s="34">
        <f>Calculations!L12</f>
        <v>52.391052413313375</v>
      </c>
      <c r="H39" s="34">
        <f>Calculations!G12</f>
        <v>4.3762359999999998E-4</v>
      </c>
      <c r="I39" s="34">
        <f>Calculations!K12</f>
        <v>4.0776431560209096E-2</v>
      </c>
      <c r="J39" s="34">
        <f>Calculations!F12</f>
        <v>0.51051437091999996</v>
      </c>
      <c r="K39" s="34">
        <f>Calculations!J12</f>
        <v>47.568171155126414</v>
      </c>
      <c r="L39" s="34">
        <f>Calculations!E12</f>
        <v>0</v>
      </c>
      <c r="M39" s="34">
        <f>Calculations!I12</f>
        <v>0</v>
      </c>
      <c r="N39" s="34">
        <f>Calculations!Q12</f>
        <v>5.969213558E-2</v>
      </c>
      <c r="O39" s="34">
        <f>Calculations!V12</f>
        <v>5.5619310319658091</v>
      </c>
      <c r="P39" s="34">
        <f>Calculations!N12</f>
        <v>6.3971424499999997E-3</v>
      </c>
      <c r="Q39" s="34">
        <f>Calculations!T12</f>
        <v>0.81880762305600141</v>
      </c>
      <c r="R39" s="34">
        <f>Calculations!M12</f>
        <v>2.39052057E-3</v>
      </c>
      <c r="S39" s="34">
        <f>Calculations!R12</f>
        <v>0.22274141160549166</v>
      </c>
      <c r="T39" s="34">
        <f>Calculations!X12</f>
        <v>0.51051437091999996</v>
      </c>
      <c r="U39" s="34">
        <f>Calculations!AA12</f>
        <v>47.568171155126414</v>
      </c>
      <c r="V39" s="34">
        <f>Calculations!Y12</f>
        <v>4.3762359999999998E-4</v>
      </c>
      <c r="W39" s="34">
        <f>Calculations!AB12</f>
        <v>4.0776431560209096E-2</v>
      </c>
      <c r="X39" s="34">
        <f>Calculations!Z12</f>
        <v>0</v>
      </c>
      <c r="Y39" s="34">
        <f>Calculations!AC12</f>
        <v>0</v>
      </c>
      <c r="Z39" s="34">
        <f>Calculations!AE12</f>
        <v>2.167467876E-2</v>
      </c>
      <c r="AA39" s="34">
        <f>Calculations!AG12</f>
        <v>2.0195804226432434</v>
      </c>
      <c r="AB39" s="34">
        <f>Calculations!AF12</f>
        <v>3.3586688689999998E-2</v>
      </c>
      <c r="AC39" s="34">
        <f>Calculations!AH12</f>
        <v>3.1295051562617595</v>
      </c>
      <c r="AD39" s="21" t="s">
        <v>54</v>
      </c>
      <c r="AE39" s="20" t="s">
        <v>786</v>
      </c>
      <c r="AF39" s="26" t="s">
        <v>787</v>
      </c>
      <c r="AG39" s="26" t="s">
        <v>788</v>
      </c>
      <c r="AH39" s="26"/>
      <c r="AI39" s="20"/>
    </row>
    <row r="40" spans="2:35" x14ac:dyDescent="0.2">
      <c r="B40" s="11" t="str">
        <f>Calculations!A13</f>
        <v>CfS:33</v>
      </c>
      <c r="C40" s="20" t="str">
        <f>Calculations!B13</f>
        <v>Land South of Ben Burgess, Ellington</v>
      </c>
      <c r="D40" s="11" t="str">
        <f>Calculations!C13</f>
        <v>Employment</v>
      </c>
      <c r="E40" s="34">
        <f>Calculations!D13</f>
        <v>0.84161748892499999</v>
      </c>
      <c r="F40" s="34">
        <f>Calculations!H13</f>
        <v>0</v>
      </c>
      <c r="G40" s="34">
        <f>Calculations!L13</f>
        <v>0</v>
      </c>
      <c r="H40" s="34">
        <f>Calculations!G13</f>
        <v>0</v>
      </c>
      <c r="I40" s="34">
        <f>Calculations!K13</f>
        <v>0</v>
      </c>
      <c r="J40" s="34">
        <f>Calculations!F13</f>
        <v>0.84161748892499999</v>
      </c>
      <c r="K40" s="34">
        <f>Calculations!J13</f>
        <v>100</v>
      </c>
      <c r="L40" s="34">
        <f>Calculations!E13</f>
        <v>0</v>
      </c>
      <c r="M40" s="34">
        <f>Calculations!I13</f>
        <v>0</v>
      </c>
      <c r="N40" s="34">
        <f>Calculations!Q13</f>
        <v>0.29739584452000001</v>
      </c>
      <c r="O40" s="34">
        <f>Calculations!V13</f>
        <v>35.336224405206266</v>
      </c>
      <c r="P40" s="34">
        <f>Calculations!N13</f>
        <v>0</v>
      </c>
      <c r="Q40" s="34">
        <f>Calculations!T13</f>
        <v>0</v>
      </c>
      <c r="R40" s="34">
        <f>Calculations!M13</f>
        <v>0</v>
      </c>
      <c r="S40" s="34">
        <f>Calculations!R13</f>
        <v>0</v>
      </c>
      <c r="T40" s="34">
        <f>Calculations!X13</f>
        <v>0.84161748892499999</v>
      </c>
      <c r="U40" s="34">
        <f>Calculations!AA13</f>
        <v>100</v>
      </c>
      <c r="V40" s="34">
        <f>Calculations!Y13</f>
        <v>0</v>
      </c>
      <c r="W40" s="34">
        <f>Calculations!AB13</f>
        <v>0</v>
      </c>
      <c r="X40" s="34">
        <f>Calculations!Z13</f>
        <v>0</v>
      </c>
      <c r="Y40" s="34">
        <f>Calculations!AC13</f>
        <v>0</v>
      </c>
      <c r="Z40" s="34">
        <f>Calculations!AE13</f>
        <v>3.7217486979999999E-2</v>
      </c>
      <c r="AA40" s="34">
        <f>Calculations!AG13</f>
        <v>4.422138022290623</v>
      </c>
      <c r="AB40" s="34">
        <f>Calculations!AF13</f>
        <v>0.18948968227999999</v>
      </c>
      <c r="AC40" s="34">
        <f>Calculations!AH13</f>
        <v>22.514941142921781</v>
      </c>
      <c r="AD40" s="21" t="s">
        <v>55</v>
      </c>
      <c r="AE40" s="20" t="s">
        <v>786</v>
      </c>
      <c r="AF40" s="26" t="s">
        <v>791</v>
      </c>
      <c r="AG40" s="26" t="s">
        <v>790</v>
      </c>
      <c r="AH40" s="26"/>
      <c r="AI40" s="20"/>
    </row>
    <row r="41" spans="2:35" x14ac:dyDescent="0.2">
      <c r="B41" s="11" t="str">
        <f>Calculations!A14</f>
        <v>CfS:34</v>
      </c>
      <c r="C41" s="20" t="str">
        <f>Calculations!B14</f>
        <v>Land to South West of South Farm, Upton</v>
      </c>
      <c r="D41" s="11" t="str">
        <f>Calculations!C14</f>
        <v>Residential</v>
      </c>
      <c r="E41" s="34">
        <f>Calculations!D14</f>
        <v>0.39771493699600002</v>
      </c>
      <c r="F41" s="34">
        <f>Calculations!H14</f>
        <v>0.39771493699600002</v>
      </c>
      <c r="G41" s="34">
        <f>Calculations!L14</f>
        <v>100</v>
      </c>
      <c r="H41" s="34">
        <f>Calculations!G14</f>
        <v>0</v>
      </c>
      <c r="I41" s="34">
        <f>Calculations!K14</f>
        <v>0</v>
      </c>
      <c r="J41" s="34">
        <f>Calculations!F14</f>
        <v>0</v>
      </c>
      <c r="K41" s="34">
        <f>Calculations!J14</f>
        <v>0</v>
      </c>
      <c r="L41" s="34">
        <f>Calculations!E14</f>
        <v>0</v>
      </c>
      <c r="M41" s="34">
        <f>Calculations!I14</f>
        <v>0</v>
      </c>
      <c r="N41" s="34">
        <f>Calculations!Q14</f>
        <v>4.7305989999999999E-4</v>
      </c>
      <c r="O41" s="34">
        <f>Calculations!V14</f>
        <v>0.11894446398545945</v>
      </c>
      <c r="P41" s="34">
        <f>Calculations!N14</f>
        <v>0</v>
      </c>
      <c r="Q41" s="34">
        <f>Calculations!T14</f>
        <v>0</v>
      </c>
      <c r="R41" s="34">
        <f>Calculations!M14</f>
        <v>0</v>
      </c>
      <c r="S41" s="34">
        <f>Calculations!R14</f>
        <v>0</v>
      </c>
      <c r="T41" s="34">
        <f>Calculations!X14</f>
        <v>0</v>
      </c>
      <c r="U41" s="34">
        <f>Calculations!AA14</f>
        <v>0</v>
      </c>
      <c r="V41" s="34">
        <f>Calculations!Y14</f>
        <v>0</v>
      </c>
      <c r="W41" s="34">
        <f>Calculations!AB14</f>
        <v>0</v>
      </c>
      <c r="X41" s="34">
        <f>Calculations!Z14</f>
        <v>0</v>
      </c>
      <c r="Y41" s="34">
        <f>Calculations!AC14</f>
        <v>0</v>
      </c>
      <c r="Z41" s="34">
        <f>Calculations!AE14</f>
        <v>0</v>
      </c>
      <c r="AA41" s="34">
        <f>Calculations!AG14</f>
        <v>0</v>
      </c>
      <c r="AB41" s="34">
        <f>Calculations!AF14</f>
        <v>0</v>
      </c>
      <c r="AC41" s="34">
        <f>Calculations!AH14</f>
        <v>0</v>
      </c>
      <c r="AD41" s="21" t="s">
        <v>54</v>
      </c>
      <c r="AE41" s="20" t="s">
        <v>792</v>
      </c>
      <c r="AF41" s="26" t="s">
        <v>793</v>
      </c>
      <c r="AG41" s="26" t="s">
        <v>794</v>
      </c>
      <c r="AH41" s="26"/>
      <c r="AI41" s="20"/>
    </row>
    <row r="42" spans="2:35" x14ac:dyDescent="0.2">
      <c r="B42" s="11" t="str">
        <f>Calculations!A15</f>
        <v>CfS:40</v>
      </c>
      <c r="C42" s="20" t="str">
        <f>Calculations!B15</f>
        <v>Land North of New England, Hilton</v>
      </c>
      <c r="D42" s="11" t="str">
        <f>Calculations!C15</f>
        <v>Residential</v>
      </c>
      <c r="E42" s="34">
        <f>Calculations!D15</f>
        <v>3.4141241382600001</v>
      </c>
      <c r="F42" s="34">
        <f>Calculations!H15</f>
        <v>0.25565890763999999</v>
      </c>
      <c r="G42" s="34">
        <f>Calculations!L15</f>
        <v>7.4882721684014664</v>
      </c>
      <c r="H42" s="34">
        <f>Calculations!G15</f>
        <v>3.1584652306200001</v>
      </c>
      <c r="I42" s="34">
        <f>Calculations!K15</f>
        <v>92.511727831598535</v>
      </c>
      <c r="J42" s="34">
        <f>Calculations!F15</f>
        <v>0</v>
      </c>
      <c r="K42" s="34">
        <f>Calculations!J15</f>
        <v>0</v>
      </c>
      <c r="L42" s="34">
        <f>Calculations!E15</f>
        <v>0</v>
      </c>
      <c r="M42" s="34">
        <f>Calculations!I15</f>
        <v>0</v>
      </c>
      <c r="N42" s="34">
        <f>Calculations!Q15</f>
        <v>2.86550252901</v>
      </c>
      <c r="O42" s="34">
        <f>Calculations!V15</f>
        <v>83.93082421632144</v>
      </c>
      <c r="P42" s="34">
        <f>Calculations!N15</f>
        <v>7.6658665649999999E-2</v>
      </c>
      <c r="Q42" s="34">
        <f>Calculations!T15</f>
        <v>2.8090190422565282</v>
      </c>
      <c r="R42" s="34">
        <f>Calculations!M15</f>
        <v>1.9244731519999999E-2</v>
      </c>
      <c r="S42" s="34">
        <f>Calculations!R15</f>
        <v>0.5636798997533824</v>
      </c>
      <c r="T42" s="34">
        <f>Calculations!X15</f>
        <v>0</v>
      </c>
      <c r="U42" s="34">
        <f>Calculations!AA15</f>
        <v>0</v>
      </c>
      <c r="V42" s="34">
        <f>Calculations!Y15</f>
        <v>3.1584652306200001</v>
      </c>
      <c r="W42" s="34">
        <f>Calculations!AB15</f>
        <v>92.511727831598535</v>
      </c>
      <c r="X42" s="34">
        <f>Calculations!Z15</f>
        <v>0</v>
      </c>
      <c r="Y42" s="34">
        <f>Calculations!AC15</f>
        <v>0</v>
      </c>
      <c r="Z42" s="34">
        <f>Calculations!AE15</f>
        <v>0.53698105114000005</v>
      </c>
      <c r="AA42" s="34">
        <f>Calculations!AG15</f>
        <v>15.728222800172437</v>
      </c>
      <c r="AB42" s="34">
        <f>Calculations!AF15</f>
        <v>2.0526685163499998</v>
      </c>
      <c r="AC42" s="34">
        <f>Calculations!AH15</f>
        <v>60.122843611542997</v>
      </c>
      <c r="AD42" s="21" t="s">
        <v>54</v>
      </c>
      <c r="AE42" s="20" t="s">
        <v>786</v>
      </c>
      <c r="AF42" s="26" t="s">
        <v>787</v>
      </c>
      <c r="AG42" s="26" t="s">
        <v>788</v>
      </c>
      <c r="AH42" s="26"/>
      <c r="AI42" s="20"/>
    </row>
    <row r="43" spans="2:35" x14ac:dyDescent="0.2">
      <c r="B43" s="11" t="str">
        <f>Calculations!A16</f>
        <v>CfS:41</v>
      </c>
      <c r="C43" s="20" t="str">
        <f>Calculations!B16</f>
        <v>Land to the east of The Paddocks, Hilton</v>
      </c>
      <c r="D43" s="11" t="str">
        <f>Calculations!C16</f>
        <v>Residential</v>
      </c>
      <c r="E43" s="34">
        <f>Calculations!D16</f>
        <v>5.2872296759199999</v>
      </c>
      <c r="F43" s="34">
        <f>Calculations!H16</f>
        <v>4.8973588448800003</v>
      </c>
      <c r="G43" s="34">
        <f>Calculations!L16</f>
        <v>92.626179399476143</v>
      </c>
      <c r="H43" s="34">
        <f>Calculations!G16</f>
        <v>0.38987083103999998</v>
      </c>
      <c r="I43" s="34">
        <f>Calculations!K16</f>
        <v>7.373820600523862</v>
      </c>
      <c r="J43" s="34">
        <f>Calculations!F16</f>
        <v>0</v>
      </c>
      <c r="K43" s="34">
        <f>Calculations!J16</f>
        <v>0</v>
      </c>
      <c r="L43" s="34">
        <f>Calculations!E16</f>
        <v>0</v>
      </c>
      <c r="M43" s="34">
        <f>Calculations!I16</f>
        <v>0</v>
      </c>
      <c r="N43" s="34">
        <f>Calculations!Q16</f>
        <v>0.68905011181000009</v>
      </c>
      <c r="O43" s="34">
        <f>Calculations!V16</f>
        <v>13.032346881925505</v>
      </c>
      <c r="P43" s="34">
        <f>Calculations!N16</f>
        <v>0.16847063010999999</v>
      </c>
      <c r="Q43" s="34">
        <f>Calculations!T16</f>
        <v>3.3884247245004819</v>
      </c>
      <c r="R43" s="34">
        <f>Calculations!M16</f>
        <v>1.0683167469999999E-2</v>
      </c>
      <c r="S43" s="34">
        <f>Calculations!R16</f>
        <v>0.20205605061295326</v>
      </c>
      <c r="T43" s="34">
        <f>Calculations!X16</f>
        <v>0</v>
      </c>
      <c r="U43" s="34">
        <f>Calculations!AA16</f>
        <v>0</v>
      </c>
      <c r="V43" s="34">
        <f>Calculations!Y16</f>
        <v>0.38987083061</v>
      </c>
      <c r="W43" s="34">
        <f>Calculations!AB16</f>
        <v>7.3738205923910591</v>
      </c>
      <c r="X43" s="34">
        <f>Calculations!Z16</f>
        <v>0</v>
      </c>
      <c r="Y43" s="34">
        <f>Calculations!AC16</f>
        <v>0</v>
      </c>
      <c r="Z43" s="34">
        <f>Calculations!AE16</f>
        <v>0.35477623391000002</v>
      </c>
      <c r="AA43" s="34">
        <f>Calculations!AG16</f>
        <v>6.7100590603389563</v>
      </c>
      <c r="AB43" s="34">
        <f>Calculations!AF16</f>
        <v>0.26103294301000002</v>
      </c>
      <c r="AC43" s="34">
        <f>Calculations!AH16</f>
        <v>4.937045655475127</v>
      </c>
      <c r="AD43" s="21" t="s">
        <v>54</v>
      </c>
      <c r="AE43" s="20" t="s">
        <v>786</v>
      </c>
      <c r="AF43" s="26" t="s">
        <v>787</v>
      </c>
      <c r="AG43" s="26" t="s">
        <v>788</v>
      </c>
      <c r="AH43" s="26"/>
      <c r="AI43" s="20"/>
    </row>
    <row r="44" spans="2:35" x14ac:dyDescent="0.2">
      <c r="B44" s="11" t="str">
        <f>Calculations!A17</f>
        <v>CfS:42</v>
      </c>
      <c r="C44" s="20" t="str">
        <f>Calculations!B17</f>
        <v>Land to the West of Potton Road, Hilton</v>
      </c>
      <c r="D44" s="11" t="str">
        <f>Calculations!C17</f>
        <v>Residential</v>
      </c>
      <c r="E44" s="34">
        <f>Calculations!D17</f>
        <v>9.5256899907200001</v>
      </c>
      <c r="F44" s="34">
        <f>Calculations!H17</f>
        <v>9.5256899907200001</v>
      </c>
      <c r="G44" s="34">
        <f>Calculations!L17</f>
        <v>100</v>
      </c>
      <c r="H44" s="34">
        <f>Calculations!G17</f>
        <v>0</v>
      </c>
      <c r="I44" s="34">
        <f>Calculations!K17</f>
        <v>0</v>
      </c>
      <c r="J44" s="34">
        <f>Calculations!F17</f>
        <v>0</v>
      </c>
      <c r="K44" s="34">
        <f>Calculations!J17</f>
        <v>0</v>
      </c>
      <c r="L44" s="34">
        <f>Calculations!E17</f>
        <v>0</v>
      </c>
      <c r="M44" s="34">
        <f>Calculations!I17</f>
        <v>0</v>
      </c>
      <c r="N44" s="34">
        <f>Calculations!Q17</f>
        <v>1.64051676602</v>
      </c>
      <c r="O44" s="34">
        <f>Calculations!V17</f>
        <v>17.222025571042138</v>
      </c>
      <c r="P44" s="34">
        <f>Calculations!N17</f>
        <v>0.13708147611999999</v>
      </c>
      <c r="Q44" s="34">
        <f>Calculations!T17</f>
        <v>3.5121232439426961</v>
      </c>
      <c r="R44" s="34">
        <f>Calculations!M17</f>
        <v>0.19747249619000001</v>
      </c>
      <c r="S44" s="34">
        <f>Calculations!R17</f>
        <v>2.073051887919712</v>
      </c>
      <c r="T44" s="34">
        <f>Calculations!X17</f>
        <v>0.20186916289000001</v>
      </c>
      <c r="U44" s="34">
        <f>Calculations!AA17</f>
        <v>2.1192077748348153</v>
      </c>
      <c r="V44" s="34">
        <f>Calculations!Y17</f>
        <v>0</v>
      </c>
      <c r="W44" s="34">
        <f>Calculations!AB17</f>
        <v>0</v>
      </c>
      <c r="X44" s="34">
        <f>Calculations!Z17</f>
        <v>0</v>
      </c>
      <c r="Y44" s="34">
        <f>Calculations!AC17</f>
        <v>0</v>
      </c>
      <c r="Z44" s="34">
        <f>Calculations!AE17</f>
        <v>0.41147463977999998</v>
      </c>
      <c r="AA44" s="34">
        <f>Calculations!AG17</f>
        <v>4.3196308107954566</v>
      </c>
      <c r="AB44" s="34">
        <f>Calculations!AF17</f>
        <v>0.82645533504000002</v>
      </c>
      <c r="AC44" s="34">
        <f>Calculations!AH17</f>
        <v>8.6760679367598481</v>
      </c>
      <c r="AD44" s="21" t="s">
        <v>54</v>
      </c>
      <c r="AE44" s="20" t="s">
        <v>786</v>
      </c>
      <c r="AF44" s="26" t="s">
        <v>787</v>
      </c>
      <c r="AG44" s="26" t="s">
        <v>788</v>
      </c>
      <c r="AH44" s="26"/>
      <c r="AI44" s="20"/>
    </row>
    <row r="45" spans="2:35" ht="63.75" x14ac:dyDescent="0.2">
      <c r="B45" s="11" t="str">
        <f>Calculations!A18</f>
        <v>CfS:48</v>
      </c>
      <c r="C45" s="20" t="str">
        <f>Calculations!B18</f>
        <v>Land off Gore Tree Road, Hemingford Grey</v>
      </c>
      <c r="D45" s="11" t="str">
        <f>Calculations!C18</f>
        <v>Residential</v>
      </c>
      <c r="E45" s="34">
        <f>Calculations!D18</f>
        <v>2.1282613443999998</v>
      </c>
      <c r="F45" s="34">
        <f>Calculations!H18</f>
        <v>0</v>
      </c>
      <c r="G45" s="34">
        <f>Calculations!L18</f>
        <v>0</v>
      </c>
      <c r="H45" s="34">
        <f>Calculations!G18</f>
        <v>0</v>
      </c>
      <c r="I45" s="34">
        <f>Calculations!K18</f>
        <v>0</v>
      </c>
      <c r="J45" s="34">
        <f>Calculations!F18</f>
        <v>2.1086969818199996</v>
      </c>
      <c r="K45" s="34">
        <f>Calculations!J18</f>
        <v>99.080734956189517</v>
      </c>
      <c r="L45" s="34">
        <f>Calculations!E18</f>
        <v>1.9564362580000001E-2</v>
      </c>
      <c r="M45" s="34">
        <f>Calculations!I18</f>
        <v>0.91926504381047214</v>
      </c>
      <c r="N45" s="34">
        <f>Calculations!Q18</f>
        <v>0.88769949914000001</v>
      </c>
      <c r="O45" s="34">
        <f>Calculations!V18</f>
        <v>41.710079519874974</v>
      </c>
      <c r="P45" s="34">
        <f>Calculations!N18</f>
        <v>0</v>
      </c>
      <c r="Q45" s="34">
        <f>Calculations!T18</f>
        <v>0</v>
      </c>
      <c r="R45" s="34">
        <f>Calculations!M18</f>
        <v>0</v>
      </c>
      <c r="S45" s="34">
        <f>Calculations!R18</f>
        <v>0</v>
      </c>
      <c r="T45" s="34">
        <f>Calculations!X18</f>
        <v>2.1282613443999998</v>
      </c>
      <c r="U45" s="34">
        <f>Calculations!AA18</f>
        <v>100</v>
      </c>
      <c r="V45" s="34">
        <f>Calculations!Y18</f>
        <v>0</v>
      </c>
      <c r="W45" s="34">
        <f>Calculations!AB18</f>
        <v>0</v>
      </c>
      <c r="X45" s="34">
        <f>Calculations!Z18</f>
        <v>0</v>
      </c>
      <c r="Y45" s="34">
        <f>Calculations!AC18</f>
        <v>0</v>
      </c>
      <c r="Z45" s="34">
        <f>Calculations!AE18</f>
        <v>0</v>
      </c>
      <c r="AA45" s="34">
        <f>Calculations!AG18</f>
        <v>0</v>
      </c>
      <c r="AB45" s="34">
        <f>Calculations!AF18</f>
        <v>1.1574314051000001</v>
      </c>
      <c r="AC45" s="34">
        <f>Calculations!AH18</f>
        <v>54.383894541217806</v>
      </c>
      <c r="AD45" s="21" t="s">
        <v>54</v>
      </c>
      <c r="AE45" s="20" t="s">
        <v>782</v>
      </c>
      <c r="AF45" s="26" t="s">
        <v>783</v>
      </c>
      <c r="AG45" s="26" t="s">
        <v>784</v>
      </c>
      <c r="AH45" s="26"/>
      <c r="AI45" s="20"/>
    </row>
    <row r="46" spans="2:35" x14ac:dyDescent="0.2">
      <c r="B46" s="11" t="str">
        <f>Calculations!A19</f>
        <v>CfS:45</v>
      </c>
      <c r="C46" s="20" t="str">
        <f>Calculations!B19</f>
        <v>Grafham Water Caravan and Motorhome Club Campsite</v>
      </c>
      <c r="D46" s="11" t="str">
        <f>Calculations!C19</f>
        <v>Mixed Use</v>
      </c>
      <c r="E46" s="34">
        <f>Calculations!D19</f>
        <v>4.4113365764000001</v>
      </c>
      <c r="F46" s="34">
        <f>Calculations!H19</f>
        <v>4.4113365764000001</v>
      </c>
      <c r="G46" s="34">
        <f>Calculations!L19</f>
        <v>100</v>
      </c>
      <c r="H46" s="34">
        <f>Calculations!G19</f>
        <v>0</v>
      </c>
      <c r="I46" s="34">
        <f>Calculations!K19</f>
        <v>0</v>
      </c>
      <c r="J46" s="34">
        <f>Calculations!F19</f>
        <v>0</v>
      </c>
      <c r="K46" s="34">
        <f>Calculations!J19</f>
        <v>0</v>
      </c>
      <c r="L46" s="34">
        <f>Calculations!E19</f>
        <v>0</v>
      </c>
      <c r="M46" s="34">
        <f>Calculations!I19</f>
        <v>0</v>
      </c>
      <c r="N46" s="34">
        <f>Calculations!Q19</f>
        <v>1.327826126E-2</v>
      </c>
      <c r="O46" s="34">
        <f>Calculations!V19</f>
        <v>0.30100313204475804</v>
      </c>
      <c r="P46" s="34">
        <f>Calculations!N19</f>
        <v>0</v>
      </c>
      <c r="Q46" s="34">
        <f>Calculations!T19</f>
        <v>1.9032528020910412E-2</v>
      </c>
      <c r="R46" s="34">
        <f>Calculations!M19</f>
        <v>8.3958887000000005E-4</v>
      </c>
      <c r="S46" s="34">
        <f>Calculations!R19</f>
        <v>1.9032528020910412E-2</v>
      </c>
      <c r="T46" s="34">
        <f>Calculations!X19</f>
        <v>0</v>
      </c>
      <c r="U46" s="34">
        <f>Calculations!AA19</f>
        <v>0</v>
      </c>
      <c r="V46" s="34">
        <f>Calculations!Y19</f>
        <v>0</v>
      </c>
      <c r="W46" s="34">
        <f>Calculations!AB19</f>
        <v>0</v>
      </c>
      <c r="X46" s="34">
        <f>Calculations!Z19</f>
        <v>0</v>
      </c>
      <c r="Y46" s="34">
        <f>Calculations!AC19</f>
        <v>0</v>
      </c>
      <c r="Z46" s="34">
        <f>Calculations!AE19</f>
        <v>0</v>
      </c>
      <c r="AA46" s="34">
        <f>Calculations!AG19</f>
        <v>0</v>
      </c>
      <c r="AB46" s="34">
        <f>Calculations!AF19</f>
        <v>1.2438672459999999E-2</v>
      </c>
      <c r="AC46" s="34">
        <f>Calculations!AH19</f>
        <v>0.28197060561066828</v>
      </c>
      <c r="AD46" s="21" t="s">
        <v>54</v>
      </c>
      <c r="AE46" s="20" t="s">
        <v>786</v>
      </c>
      <c r="AF46" s="26" t="s">
        <v>795</v>
      </c>
      <c r="AG46" s="26" t="s">
        <v>796</v>
      </c>
      <c r="AH46" s="26"/>
      <c r="AI46" s="20"/>
    </row>
    <row r="47" spans="2:35" x14ac:dyDescent="0.2">
      <c r="B47" s="11" t="str">
        <f>Calculations!A20</f>
        <v>CfS:38</v>
      </c>
      <c r="C47" s="20" t="str">
        <f>Calculations!B20</f>
        <v>Land at 39 Station Road, Holme</v>
      </c>
      <c r="D47" s="11" t="str">
        <f>Calculations!C20</f>
        <v>Residential</v>
      </c>
      <c r="E47" s="34">
        <f>Calculations!D20</f>
        <v>0.69175878725399997</v>
      </c>
      <c r="F47" s="34">
        <f>Calculations!H20</f>
        <v>0.69175878725399997</v>
      </c>
      <c r="G47" s="34">
        <f>Calculations!L20</f>
        <v>100</v>
      </c>
      <c r="H47" s="34">
        <f>Calculations!G20</f>
        <v>0</v>
      </c>
      <c r="I47" s="34">
        <f>Calculations!K20</f>
        <v>0</v>
      </c>
      <c r="J47" s="34">
        <f>Calculations!F20</f>
        <v>0</v>
      </c>
      <c r="K47" s="34">
        <f>Calculations!J20</f>
        <v>0</v>
      </c>
      <c r="L47" s="34">
        <f>Calculations!E20</f>
        <v>0</v>
      </c>
      <c r="M47" s="34">
        <f>Calculations!I20</f>
        <v>0</v>
      </c>
      <c r="N47" s="34">
        <f>Calculations!Q20</f>
        <v>0</v>
      </c>
      <c r="O47" s="34">
        <f>Calculations!V20</f>
        <v>0</v>
      </c>
      <c r="P47" s="34">
        <f>Calculations!N20</f>
        <v>0</v>
      </c>
      <c r="Q47" s="34">
        <f>Calculations!T20</f>
        <v>0</v>
      </c>
      <c r="R47" s="34">
        <f>Calculations!M20</f>
        <v>0</v>
      </c>
      <c r="S47" s="34">
        <f>Calculations!R20</f>
        <v>0</v>
      </c>
      <c r="T47" s="34">
        <f>Calculations!X20</f>
        <v>0</v>
      </c>
      <c r="U47" s="34">
        <f>Calculations!AA20</f>
        <v>0</v>
      </c>
      <c r="V47" s="34">
        <f>Calculations!Y20</f>
        <v>0</v>
      </c>
      <c r="W47" s="34">
        <f>Calculations!AB20</f>
        <v>0</v>
      </c>
      <c r="X47" s="34">
        <f>Calculations!Z20</f>
        <v>0</v>
      </c>
      <c r="Y47" s="34">
        <f>Calculations!AC20</f>
        <v>0</v>
      </c>
      <c r="Z47" s="34">
        <f>Calculations!AE20</f>
        <v>0</v>
      </c>
      <c r="AA47" s="34">
        <f>Calculations!AG20</f>
        <v>0</v>
      </c>
      <c r="AB47" s="34">
        <f>Calculations!AF20</f>
        <v>0</v>
      </c>
      <c r="AC47" s="34">
        <f>Calculations!AH20</f>
        <v>0</v>
      </c>
      <c r="AD47" s="21" t="s">
        <v>54</v>
      </c>
      <c r="AE47" s="20" t="s">
        <v>799</v>
      </c>
      <c r="AF47" s="26" t="s">
        <v>800</v>
      </c>
      <c r="AG47" s="26" t="s">
        <v>801</v>
      </c>
      <c r="AH47" s="26"/>
      <c r="AI47" s="20"/>
    </row>
    <row r="48" spans="2:35" x14ac:dyDescent="0.2">
      <c r="B48" s="11" t="str">
        <f>Calculations!A21</f>
        <v>CfS:28</v>
      </c>
      <c r="C48" s="20" t="str">
        <f>Calculations!B21</f>
        <v>Land between 76 and 86 Owl End, Great Stukeley</v>
      </c>
      <c r="D48" s="11" t="str">
        <f>Calculations!C21</f>
        <v>Residential</v>
      </c>
      <c r="E48" s="34">
        <f>Calculations!D21</f>
        <v>0.33525467673999998</v>
      </c>
      <c r="F48" s="34">
        <f>Calculations!H21</f>
        <v>0.33525467673999998</v>
      </c>
      <c r="G48" s="34">
        <f>Calculations!L21</f>
        <v>100</v>
      </c>
      <c r="H48" s="34">
        <f>Calculations!G21</f>
        <v>0</v>
      </c>
      <c r="I48" s="34">
        <f>Calculations!K21</f>
        <v>0</v>
      </c>
      <c r="J48" s="34">
        <f>Calculations!F21</f>
        <v>0</v>
      </c>
      <c r="K48" s="34">
        <f>Calculations!J21</f>
        <v>0</v>
      </c>
      <c r="L48" s="34">
        <f>Calculations!E21</f>
        <v>0</v>
      </c>
      <c r="M48" s="34">
        <f>Calculations!I21</f>
        <v>0</v>
      </c>
      <c r="N48" s="34">
        <f>Calculations!Q21</f>
        <v>0</v>
      </c>
      <c r="O48" s="34">
        <f>Calculations!V21</f>
        <v>0</v>
      </c>
      <c r="P48" s="34">
        <f>Calculations!N21</f>
        <v>0</v>
      </c>
      <c r="Q48" s="34">
        <f>Calculations!T21</f>
        <v>0</v>
      </c>
      <c r="R48" s="34">
        <f>Calculations!M21</f>
        <v>0</v>
      </c>
      <c r="S48" s="34">
        <f>Calculations!R21</f>
        <v>0</v>
      </c>
      <c r="T48" s="34">
        <f>Calculations!X21</f>
        <v>0</v>
      </c>
      <c r="U48" s="34">
        <f>Calculations!AA21</f>
        <v>0</v>
      </c>
      <c r="V48" s="34">
        <f>Calculations!Y21</f>
        <v>0</v>
      </c>
      <c r="W48" s="34">
        <f>Calculations!AB21</f>
        <v>0</v>
      </c>
      <c r="X48" s="34">
        <f>Calculations!Z21</f>
        <v>0</v>
      </c>
      <c r="Y48" s="34">
        <f>Calculations!AC21</f>
        <v>0</v>
      </c>
      <c r="Z48" s="34">
        <f>Calculations!AE21</f>
        <v>0</v>
      </c>
      <c r="AA48" s="34">
        <f>Calculations!AG21</f>
        <v>0</v>
      </c>
      <c r="AB48" s="34">
        <f>Calculations!AF21</f>
        <v>0</v>
      </c>
      <c r="AC48" s="34">
        <f>Calculations!AH21</f>
        <v>0</v>
      </c>
      <c r="AD48" s="21" t="s">
        <v>54</v>
      </c>
      <c r="AE48" s="20" t="s">
        <v>799</v>
      </c>
      <c r="AF48" s="26" t="s">
        <v>800</v>
      </c>
      <c r="AG48" s="26" t="s">
        <v>801</v>
      </c>
      <c r="AH48" s="26"/>
      <c r="AI48" s="20"/>
    </row>
    <row r="49" spans="2:35" x14ac:dyDescent="0.2">
      <c r="B49" s="11" t="str">
        <f>Calculations!A22</f>
        <v>CfS:58</v>
      </c>
      <c r="C49" s="20" t="str">
        <f>Calculations!B22</f>
        <v>Land between Middle Street and Highgate Green, Elton</v>
      </c>
      <c r="D49" s="11" t="str">
        <f>Calculations!C22</f>
        <v>Natural/Open Space</v>
      </c>
      <c r="E49" s="34">
        <f>Calculations!D22</f>
        <v>0.45087603165200002</v>
      </c>
      <c r="F49" s="34">
        <f>Calculations!H22</f>
        <v>0.45087603165200002</v>
      </c>
      <c r="G49" s="34">
        <f>Calculations!L22</f>
        <v>100</v>
      </c>
      <c r="H49" s="34">
        <f>Calculations!G22</f>
        <v>0</v>
      </c>
      <c r="I49" s="34">
        <f>Calculations!K22</f>
        <v>0</v>
      </c>
      <c r="J49" s="34">
        <f>Calculations!F22</f>
        <v>0</v>
      </c>
      <c r="K49" s="34">
        <f>Calculations!J22</f>
        <v>0</v>
      </c>
      <c r="L49" s="34">
        <f>Calculations!E22</f>
        <v>0</v>
      </c>
      <c r="M49" s="34">
        <f>Calculations!I22</f>
        <v>0</v>
      </c>
      <c r="N49" s="34">
        <f>Calculations!Q22</f>
        <v>1.2814650999999999E-3</v>
      </c>
      <c r="O49" s="34">
        <f>Calculations!V22</f>
        <v>0.28421672700248435</v>
      </c>
      <c r="P49" s="34">
        <f>Calculations!N22</f>
        <v>1.9632650000000001E-4</v>
      </c>
      <c r="Q49" s="34">
        <f>Calculations!T22</f>
        <v>0.17576101508355368</v>
      </c>
      <c r="R49" s="34">
        <f>Calculations!M22</f>
        <v>5.9613779000000004E-4</v>
      </c>
      <c r="S49" s="34">
        <f>Calculations!R22</f>
        <v>0.13221767141086743</v>
      </c>
      <c r="T49" s="34">
        <f>Calculations!X22</f>
        <v>0</v>
      </c>
      <c r="U49" s="34">
        <f>Calculations!AA22</f>
        <v>0</v>
      </c>
      <c r="V49" s="34">
        <f>Calculations!Y22</f>
        <v>0</v>
      </c>
      <c r="W49" s="34">
        <f>Calculations!AB22</f>
        <v>0</v>
      </c>
      <c r="X49" s="34">
        <f>Calculations!Z22</f>
        <v>0</v>
      </c>
      <c r="Y49" s="34">
        <f>Calculations!AC22</f>
        <v>0</v>
      </c>
      <c r="Z49" s="34">
        <f>Calculations!AE22</f>
        <v>1.9632628E-4</v>
      </c>
      <c r="AA49" s="34">
        <f>Calculations!AG22</f>
        <v>4.3543294878786248E-2</v>
      </c>
      <c r="AB49" s="34">
        <f>Calculations!AF22</f>
        <v>4.8900082000000004E-4</v>
      </c>
      <c r="AC49" s="34">
        <f>Calculations!AH22</f>
        <v>0.10845571413683527</v>
      </c>
      <c r="AD49" s="21" t="s">
        <v>765</v>
      </c>
      <c r="AE49" s="20" t="s">
        <v>792</v>
      </c>
      <c r="AF49" s="26" t="s">
        <v>793</v>
      </c>
      <c r="AG49" s="26" t="s">
        <v>794</v>
      </c>
      <c r="AH49" s="26"/>
      <c r="AI49" s="20"/>
    </row>
    <row r="50" spans="2:35" x14ac:dyDescent="0.2">
      <c r="B50" s="11" t="str">
        <f>Calculations!A23</f>
        <v>CfS:59</v>
      </c>
      <c r="C50" s="20" t="str">
        <f>Calculations!B23</f>
        <v>Land between Duck Street and Wansford Road, Elton</v>
      </c>
      <c r="D50" s="11" t="str">
        <f>Calculations!C23</f>
        <v>Residential</v>
      </c>
      <c r="E50" s="34">
        <f>Calculations!D23</f>
        <v>2.8182006134900002</v>
      </c>
      <c r="F50" s="34">
        <f>Calculations!H23</f>
        <v>2.8182006134900002</v>
      </c>
      <c r="G50" s="34">
        <f>Calculations!L23</f>
        <v>100</v>
      </c>
      <c r="H50" s="34">
        <f>Calculations!G23</f>
        <v>0</v>
      </c>
      <c r="I50" s="34">
        <f>Calculations!K23</f>
        <v>0</v>
      </c>
      <c r="J50" s="34">
        <f>Calculations!F23</f>
        <v>0</v>
      </c>
      <c r="K50" s="34">
        <f>Calculations!J23</f>
        <v>0</v>
      </c>
      <c r="L50" s="34">
        <f>Calculations!E23</f>
        <v>0</v>
      </c>
      <c r="M50" s="34">
        <f>Calculations!I23</f>
        <v>0</v>
      </c>
      <c r="N50" s="34">
        <f>Calculations!Q23</f>
        <v>0.50521068223999999</v>
      </c>
      <c r="O50" s="34">
        <f>Calculations!V23</f>
        <v>17.926711101462637</v>
      </c>
      <c r="P50" s="34">
        <f>Calculations!N23</f>
        <v>8.944683464E-2</v>
      </c>
      <c r="Q50" s="34">
        <f>Calculations!T23</f>
        <v>6.5919483496223146</v>
      </c>
      <c r="R50" s="34">
        <f>Calculations!M23</f>
        <v>9.6327494190000001E-2</v>
      </c>
      <c r="S50" s="34">
        <f>Calculations!R23</f>
        <v>3.4180495784758937</v>
      </c>
      <c r="T50" s="34">
        <f>Calculations!X23</f>
        <v>0</v>
      </c>
      <c r="U50" s="34">
        <f>Calculations!AA23</f>
        <v>0</v>
      </c>
      <c r="V50" s="34">
        <f>Calculations!Y23</f>
        <v>0</v>
      </c>
      <c r="W50" s="34">
        <f>Calculations!AB23</f>
        <v>0</v>
      </c>
      <c r="X50" s="34">
        <f>Calculations!Z23</f>
        <v>0</v>
      </c>
      <c r="Y50" s="34">
        <f>Calculations!AC23</f>
        <v>0</v>
      </c>
      <c r="Z50" s="34">
        <f>Calculations!AE23</f>
        <v>0.16992300119000001</v>
      </c>
      <c r="AA50" s="34">
        <f>Calculations!AG23</f>
        <v>6.0294856362113602</v>
      </c>
      <c r="AB50" s="34">
        <f>Calculations!AF23</f>
        <v>0.24894565958000001</v>
      </c>
      <c r="AC50" s="34">
        <f>Calculations!AH23</f>
        <v>8.8334967492506138</v>
      </c>
      <c r="AD50" s="21" t="s">
        <v>54</v>
      </c>
      <c r="AE50" s="20" t="s">
        <v>786</v>
      </c>
      <c r="AF50" s="26" t="s">
        <v>795</v>
      </c>
      <c r="AG50" s="26" t="s">
        <v>796</v>
      </c>
      <c r="AH50" s="26"/>
      <c r="AI50" s="20"/>
    </row>
    <row r="51" spans="2:35" x14ac:dyDescent="0.2">
      <c r="B51" s="11" t="str">
        <f>Calculations!A24</f>
        <v>CfS:60</v>
      </c>
      <c r="C51" s="20" t="str">
        <f>Calculations!B24</f>
        <v>Land between Wansford Road and Oundle Road, Elton</v>
      </c>
      <c r="D51" s="11" t="str">
        <f>Calculations!C24</f>
        <v>Residential</v>
      </c>
      <c r="E51" s="34">
        <f>Calculations!D24</f>
        <v>1.8328081966900001</v>
      </c>
      <c r="F51" s="34">
        <f>Calculations!H24</f>
        <v>1.8328081966900001</v>
      </c>
      <c r="G51" s="34">
        <f>Calculations!L24</f>
        <v>100</v>
      </c>
      <c r="H51" s="34">
        <f>Calculations!G24</f>
        <v>0</v>
      </c>
      <c r="I51" s="34">
        <f>Calculations!K24</f>
        <v>0</v>
      </c>
      <c r="J51" s="34">
        <f>Calculations!F24</f>
        <v>0</v>
      </c>
      <c r="K51" s="34">
        <f>Calculations!J24</f>
        <v>0</v>
      </c>
      <c r="L51" s="34">
        <f>Calculations!E24</f>
        <v>0</v>
      </c>
      <c r="M51" s="34">
        <f>Calculations!I24</f>
        <v>0</v>
      </c>
      <c r="N51" s="34">
        <f>Calculations!Q24</f>
        <v>0.11424417787</v>
      </c>
      <c r="O51" s="34">
        <f>Calculations!V24</f>
        <v>6.2332860621379682</v>
      </c>
      <c r="P51" s="34">
        <f>Calculations!N24</f>
        <v>1.120566416E-2</v>
      </c>
      <c r="Q51" s="34">
        <f>Calculations!T24</f>
        <v>0.6113931714315286</v>
      </c>
      <c r="R51" s="34">
        <f>Calculations!M24</f>
        <v>0</v>
      </c>
      <c r="S51" s="34">
        <f>Calculations!R24</f>
        <v>0</v>
      </c>
      <c r="T51" s="34">
        <f>Calculations!X24</f>
        <v>0</v>
      </c>
      <c r="U51" s="34">
        <f>Calculations!AA24</f>
        <v>0</v>
      </c>
      <c r="V51" s="34">
        <f>Calculations!Y24</f>
        <v>0</v>
      </c>
      <c r="W51" s="34">
        <f>Calculations!AB24</f>
        <v>0</v>
      </c>
      <c r="X51" s="34">
        <f>Calculations!Z24</f>
        <v>0</v>
      </c>
      <c r="Y51" s="34">
        <f>Calculations!AC24</f>
        <v>0</v>
      </c>
      <c r="Z51" s="34">
        <f>Calculations!AE24</f>
        <v>1.440728241E-2</v>
      </c>
      <c r="AA51" s="34">
        <f>Calculations!AG24</f>
        <v>0.78607693025484859</v>
      </c>
      <c r="AB51" s="34">
        <f>Calculations!AF24</f>
        <v>0.10263831146000001</v>
      </c>
      <c r="AC51" s="34">
        <f>Calculations!AH24</f>
        <v>5.6000574225585584</v>
      </c>
      <c r="AD51" s="21" t="s">
        <v>54</v>
      </c>
      <c r="AE51" s="20" t="s">
        <v>786</v>
      </c>
      <c r="AF51" s="26" t="s">
        <v>795</v>
      </c>
      <c r="AG51" s="26" t="s">
        <v>796</v>
      </c>
      <c r="AH51" s="26"/>
      <c r="AI51" s="20"/>
    </row>
    <row r="52" spans="2:35" x14ac:dyDescent="0.2">
      <c r="B52" s="11" t="str">
        <f>Calculations!A25</f>
        <v>CfS:61</v>
      </c>
      <c r="C52" s="20" t="str">
        <f>Calculations!B25</f>
        <v>Land between Oundle Road and Greenhill Road, Elton</v>
      </c>
      <c r="D52" s="11" t="str">
        <f>Calculations!C25</f>
        <v>Residential</v>
      </c>
      <c r="E52" s="34">
        <f>Calculations!D25</f>
        <v>0.89410774714999997</v>
      </c>
      <c r="F52" s="34">
        <f>Calculations!H25</f>
        <v>0.89410774714999997</v>
      </c>
      <c r="G52" s="34">
        <f>Calculations!L25</f>
        <v>100</v>
      </c>
      <c r="H52" s="34">
        <f>Calculations!G25</f>
        <v>0</v>
      </c>
      <c r="I52" s="34">
        <f>Calculations!K25</f>
        <v>0</v>
      </c>
      <c r="J52" s="34">
        <f>Calculations!F25</f>
        <v>0</v>
      </c>
      <c r="K52" s="34">
        <f>Calculations!J25</f>
        <v>0</v>
      </c>
      <c r="L52" s="34">
        <f>Calculations!E25</f>
        <v>0</v>
      </c>
      <c r="M52" s="34">
        <f>Calculations!I25</f>
        <v>0</v>
      </c>
      <c r="N52" s="34">
        <f>Calculations!Q25</f>
        <v>0.56112402609000001</v>
      </c>
      <c r="O52" s="34">
        <f>Calculations!V25</f>
        <v>62.757987264801443</v>
      </c>
      <c r="P52" s="34">
        <f>Calculations!N25</f>
        <v>8.2679970379999995E-2</v>
      </c>
      <c r="Q52" s="34">
        <f>Calculations!T25</f>
        <v>24.917621715073178</v>
      </c>
      <c r="R52" s="34">
        <f>Calculations!M25</f>
        <v>0.14011041578</v>
      </c>
      <c r="S52" s="34">
        <f>Calculations!R25</f>
        <v>15.670417377168121</v>
      </c>
      <c r="T52" s="34">
        <f>Calculations!X25</f>
        <v>0</v>
      </c>
      <c r="U52" s="34">
        <f>Calculations!AA25</f>
        <v>0</v>
      </c>
      <c r="V52" s="34">
        <f>Calculations!Y25</f>
        <v>0</v>
      </c>
      <c r="W52" s="34">
        <f>Calculations!AB25</f>
        <v>0</v>
      </c>
      <c r="X52" s="34">
        <f>Calculations!Z25</f>
        <v>0</v>
      </c>
      <c r="Y52" s="34">
        <f>Calculations!AC25</f>
        <v>0</v>
      </c>
      <c r="Z52" s="34">
        <f>Calculations!AE25</f>
        <v>0.24723327799</v>
      </c>
      <c r="AA52" s="34">
        <f>Calculations!AG25</f>
        <v>27.651396465142465</v>
      </c>
      <c r="AB52" s="34">
        <f>Calculations!AF25</f>
        <v>0.18098577225000001</v>
      </c>
      <c r="AC52" s="34">
        <f>Calculations!AH25</f>
        <v>20.242053916532829</v>
      </c>
      <c r="AD52" s="21" t="s">
        <v>54</v>
      </c>
      <c r="AE52" s="20" t="s">
        <v>786</v>
      </c>
      <c r="AF52" s="26" t="s">
        <v>795</v>
      </c>
      <c r="AG52" s="26" t="s">
        <v>796</v>
      </c>
      <c r="AH52" s="26"/>
      <c r="AI52" s="20"/>
    </row>
    <row r="53" spans="2:35" ht="63.75" x14ac:dyDescent="0.2">
      <c r="B53" s="11" t="str">
        <f>Calculations!A26</f>
        <v>CfS:62</v>
      </c>
      <c r="C53" s="20" t="str">
        <f>Calculations!B26</f>
        <v>Land North of Chestnuts Farm and River lane, Elton</v>
      </c>
      <c r="D53" s="11" t="str">
        <f>Calculations!C26</f>
        <v>Residential</v>
      </c>
      <c r="E53" s="34">
        <f>Calculations!D26</f>
        <v>1.30423757367</v>
      </c>
      <c r="F53" s="34">
        <f>Calculations!H26</f>
        <v>0.76090265795000001</v>
      </c>
      <c r="G53" s="34">
        <f>Calculations!L26</f>
        <v>58.340801807211598</v>
      </c>
      <c r="H53" s="34">
        <f>Calculations!G26</f>
        <v>0.26279321073</v>
      </c>
      <c r="I53" s="34">
        <f>Calculations!K26</f>
        <v>20.149182636298768</v>
      </c>
      <c r="J53" s="34">
        <f>Calculations!F26</f>
        <v>5.6446000000000001E-7</v>
      </c>
      <c r="K53" s="34">
        <f>Calculations!J26</f>
        <v>4.3278924897989517E-5</v>
      </c>
      <c r="L53" s="34">
        <f>Calculations!E26</f>
        <v>0.28054114053000001</v>
      </c>
      <c r="M53" s="34">
        <f>Calculations!I26</f>
        <v>21.509972277564739</v>
      </c>
      <c r="N53" s="34">
        <f>Calculations!Q26</f>
        <v>0.18112947717</v>
      </c>
      <c r="O53" s="34">
        <f>Calculations!V26</f>
        <v>13.887767138951451</v>
      </c>
      <c r="P53" s="34">
        <f>Calculations!N26</f>
        <v>5.2316678399999999E-3</v>
      </c>
      <c r="Q53" s="34">
        <f>Calculations!T26</f>
        <v>1.1379424500275293</v>
      </c>
      <c r="R53" s="34">
        <f>Calculations!M26</f>
        <v>9.6098051600000001E-3</v>
      </c>
      <c r="S53" s="34">
        <f>Calculations!R26</f>
        <v>0.73681400950280296</v>
      </c>
      <c r="T53" s="34">
        <f>Calculations!X26</f>
        <v>0.28054104953999998</v>
      </c>
      <c r="U53" s="34">
        <f>Calculations!AA26</f>
        <v>21.509965301075038</v>
      </c>
      <c r="V53" s="34">
        <f>Calculations!Y26</f>
        <v>0.26279386624000001</v>
      </c>
      <c r="W53" s="34">
        <f>Calculations!AB26</f>
        <v>20.149232896313755</v>
      </c>
      <c r="X53" s="34">
        <f>Calculations!Z26</f>
        <v>0</v>
      </c>
      <c r="Y53" s="34">
        <f>Calculations!AC26</f>
        <v>0</v>
      </c>
      <c r="Z53" s="34">
        <f>Calculations!AE26</f>
        <v>5.5939908609999998E-2</v>
      </c>
      <c r="AA53" s="34">
        <f>Calculations!AG26</f>
        <v>4.2890888699510805</v>
      </c>
      <c r="AB53" s="34">
        <f>Calculations!AF26</f>
        <v>9.7904964799999994E-2</v>
      </c>
      <c r="AC53" s="34">
        <f>Calculations!AH26</f>
        <v>7.5066818175238401</v>
      </c>
      <c r="AD53" s="21" t="s">
        <v>54</v>
      </c>
      <c r="AE53" s="20" t="s">
        <v>782</v>
      </c>
      <c r="AF53" s="26" t="s">
        <v>783</v>
      </c>
      <c r="AG53" s="26" t="s">
        <v>784</v>
      </c>
      <c r="AH53" s="26"/>
      <c r="AI53" s="20"/>
    </row>
    <row r="54" spans="2:35" x14ac:dyDescent="0.2">
      <c r="B54" s="11" t="str">
        <f>Calculations!A27</f>
        <v>CfS:63</v>
      </c>
      <c r="C54" s="20" t="str">
        <f>Calculations!B27</f>
        <v>Land South of A14, Catworth</v>
      </c>
      <c r="D54" s="11" t="str">
        <f>Calculations!C27</f>
        <v>Employment</v>
      </c>
      <c r="E54" s="34">
        <f>Calculations!D27</f>
        <v>6.7314498304999999</v>
      </c>
      <c r="F54" s="34">
        <f>Calculations!H27</f>
        <v>6.7314498304999999</v>
      </c>
      <c r="G54" s="34">
        <f>Calculations!L27</f>
        <v>100</v>
      </c>
      <c r="H54" s="34">
        <f>Calculations!G27</f>
        <v>0</v>
      </c>
      <c r="I54" s="34">
        <f>Calculations!K27</f>
        <v>0</v>
      </c>
      <c r="J54" s="34">
        <f>Calculations!F27</f>
        <v>0</v>
      </c>
      <c r="K54" s="34">
        <f>Calculations!J27</f>
        <v>0</v>
      </c>
      <c r="L54" s="34">
        <f>Calculations!E27</f>
        <v>0</v>
      </c>
      <c r="M54" s="34">
        <f>Calculations!I27</f>
        <v>0</v>
      </c>
      <c r="N54" s="34">
        <f>Calculations!Q27</f>
        <v>0.12881856307</v>
      </c>
      <c r="O54" s="34">
        <f>Calculations!V27</f>
        <v>1.9136822870806658</v>
      </c>
      <c r="P54" s="34">
        <f>Calculations!N27</f>
        <v>9.6383156200000007E-3</v>
      </c>
      <c r="Q54" s="34">
        <f>Calculations!T27</f>
        <v>0.39196701088746239</v>
      </c>
      <c r="R54" s="34">
        <f>Calculations!M27</f>
        <v>1.6746747070000002E-2</v>
      </c>
      <c r="S54" s="34">
        <f>Calculations!R27</f>
        <v>0.24878365718661358</v>
      </c>
      <c r="T54" s="34">
        <f>Calculations!X27</f>
        <v>0</v>
      </c>
      <c r="U54" s="34">
        <f>Calculations!AA27</f>
        <v>0</v>
      </c>
      <c r="V54" s="34">
        <f>Calculations!Y27</f>
        <v>0</v>
      </c>
      <c r="W54" s="34">
        <f>Calculations!AB27</f>
        <v>0</v>
      </c>
      <c r="X54" s="34">
        <f>Calculations!Z27</f>
        <v>0</v>
      </c>
      <c r="Y54" s="34">
        <f>Calculations!AC27</f>
        <v>0</v>
      </c>
      <c r="Z54" s="34">
        <f>Calculations!AE27</f>
        <v>3.1533981590000003E-2</v>
      </c>
      <c r="AA54" s="34">
        <f>Calculations!AG27</f>
        <v>0.4684575000042408</v>
      </c>
      <c r="AB54" s="34">
        <f>Calculations!AF27</f>
        <v>7.1733355949999994E-2</v>
      </c>
      <c r="AC54" s="34">
        <f>Calculations!AH27</f>
        <v>1.0656449614313142</v>
      </c>
      <c r="AD54" s="21" t="s">
        <v>55</v>
      </c>
      <c r="AE54" s="20" t="s">
        <v>786</v>
      </c>
      <c r="AF54" s="26" t="s">
        <v>795</v>
      </c>
      <c r="AG54" s="26" t="s">
        <v>796</v>
      </c>
      <c r="AH54" s="26"/>
      <c r="AI54" s="20"/>
    </row>
    <row r="55" spans="2:35" x14ac:dyDescent="0.2">
      <c r="B55" s="11" t="str">
        <f>Calculations!A28</f>
        <v>CfS:64</v>
      </c>
      <c r="C55" s="20" t="str">
        <f>Calculations!B28</f>
        <v>Land west of Catworth</v>
      </c>
      <c r="D55" s="11" t="str">
        <f>Calculations!C28</f>
        <v>Mixed Use</v>
      </c>
      <c r="E55" s="34">
        <f>Calculations!D28</f>
        <v>0.81354508017500005</v>
      </c>
      <c r="F55" s="34">
        <f>Calculations!H28</f>
        <v>0.81354508017500005</v>
      </c>
      <c r="G55" s="34">
        <f>Calculations!L28</f>
        <v>100</v>
      </c>
      <c r="H55" s="34">
        <f>Calculations!G28</f>
        <v>0</v>
      </c>
      <c r="I55" s="34">
        <f>Calculations!K28</f>
        <v>0</v>
      </c>
      <c r="J55" s="34">
        <f>Calculations!F28</f>
        <v>0</v>
      </c>
      <c r="K55" s="34">
        <f>Calculations!J28</f>
        <v>0</v>
      </c>
      <c r="L55" s="34">
        <f>Calculations!E28</f>
        <v>0</v>
      </c>
      <c r="M55" s="34">
        <f>Calculations!I28</f>
        <v>0</v>
      </c>
      <c r="N55" s="34">
        <f>Calculations!Q28</f>
        <v>2.4674301000000002E-4</v>
      </c>
      <c r="O55" s="34">
        <f>Calculations!V28</f>
        <v>3.0329359246684111E-2</v>
      </c>
      <c r="P55" s="34">
        <f>Calculations!N28</f>
        <v>0</v>
      </c>
      <c r="Q55" s="34">
        <f>Calculations!T28</f>
        <v>0</v>
      </c>
      <c r="R55" s="34">
        <f>Calculations!M28</f>
        <v>0</v>
      </c>
      <c r="S55" s="34">
        <f>Calculations!R28</f>
        <v>0</v>
      </c>
      <c r="T55" s="34">
        <f>Calculations!X28</f>
        <v>0</v>
      </c>
      <c r="U55" s="34">
        <f>Calculations!AA28</f>
        <v>0</v>
      </c>
      <c r="V55" s="34">
        <f>Calculations!Y28</f>
        <v>0</v>
      </c>
      <c r="W55" s="34">
        <f>Calculations!AB28</f>
        <v>0</v>
      </c>
      <c r="X55" s="34">
        <f>Calculations!Z28</f>
        <v>0</v>
      </c>
      <c r="Y55" s="34">
        <f>Calculations!AC28</f>
        <v>0</v>
      </c>
      <c r="Z55" s="34">
        <f>Calculations!AE28</f>
        <v>1.272436E-5</v>
      </c>
      <c r="AA55" s="34">
        <f>Calculations!AG28</f>
        <v>1.5640632965616223E-3</v>
      </c>
      <c r="AB55" s="34">
        <f>Calculations!AF28</f>
        <v>2.53321E-6</v>
      </c>
      <c r="AC55" s="34">
        <f>Calculations!AH28</f>
        <v>3.1137918005171711E-4</v>
      </c>
      <c r="AD55" s="21" t="s">
        <v>54</v>
      </c>
      <c r="AE55" s="20" t="s">
        <v>786</v>
      </c>
      <c r="AF55" s="26" t="s">
        <v>797</v>
      </c>
      <c r="AG55" s="26" t="s">
        <v>796</v>
      </c>
      <c r="AH55" s="26"/>
      <c r="AI55" s="20"/>
    </row>
    <row r="56" spans="2:35" x14ac:dyDescent="0.2">
      <c r="B56" s="11" t="str">
        <f>Calculations!A29</f>
        <v>CfS:65</v>
      </c>
      <c r="C56" s="20" t="str">
        <f>Calculations!B29</f>
        <v>Land South at Manor Farm, Fenton Road, Fenton</v>
      </c>
      <c r="D56" s="11" t="str">
        <f>Calculations!C29</f>
        <v>Residential</v>
      </c>
      <c r="E56" s="34">
        <f>Calculations!D29</f>
        <v>0.13992396369599999</v>
      </c>
      <c r="F56" s="34">
        <f>Calculations!H29</f>
        <v>0.13992396369599999</v>
      </c>
      <c r="G56" s="34">
        <f>Calculations!L29</f>
        <v>100</v>
      </c>
      <c r="H56" s="34">
        <f>Calculations!G29</f>
        <v>0</v>
      </c>
      <c r="I56" s="34">
        <f>Calculations!K29</f>
        <v>0</v>
      </c>
      <c r="J56" s="34">
        <f>Calculations!F29</f>
        <v>0</v>
      </c>
      <c r="K56" s="34">
        <f>Calculations!J29</f>
        <v>0</v>
      </c>
      <c r="L56" s="34">
        <f>Calculations!E29</f>
        <v>0</v>
      </c>
      <c r="M56" s="34">
        <f>Calculations!I29</f>
        <v>0</v>
      </c>
      <c r="N56" s="34">
        <f>Calculations!Q29</f>
        <v>2.9256637870000001E-2</v>
      </c>
      <c r="O56" s="34">
        <f>Calculations!V29</f>
        <v>20.908954475848915</v>
      </c>
      <c r="P56" s="34">
        <f>Calculations!N29</f>
        <v>0</v>
      </c>
      <c r="Q56" s="34">
        <f>Calculations!T29</f>
        <v>0</v>
      </c>
      <c r="R56" s="34">
        <f>Calculations!M29</f>
        <v>0</v>
      </c>
      <c r="S56" s="34">
        <f>Calculations!R29</f>
        <v>0</v>
      </c>
      <c r="T56" s="34">
        <f>Calculations!X29</f>
        <v>0</v>
      </c>
      <c r="U56" s="34">
        <f>Calculations!AA29</f>
        <v>0</v>
      </c>
      <c r="V56" s="34">
        <f>Calculations!Y29</f>
        <v>0</v>
      </c>
      <c r="W56" s="34">
        <f>Calculations!AB29</f>
        <v>0</v>
      </c>
      <c r="X56" s="34">
        <f>Calculations!Z29</f>
        <v>0</v>
      </c>
      <c r="Y56" s="34">
        <f>Calculations!AC29</f>
        <v>0</v>
      </c>
      <c r="Z56" s="34">
        <f>Calculations!AE29</f>
        <v>1.160428872E-2</v>
      </c>
      <c r="AA56" s="34">
        <f>Calculations!AG29</f>
        <v>8.2932818750129016</v>
      </c>
      <c r="AB56" s="34">
        <f>Calculations!AF29</f>
        <v>1.038119863E-2</v>
      </c>
      <c r="AC56" s="34">
        <f>Calculations!AH29</f>
        <v>7.4191713526314054</v>
      </c>
      <c r="AD56" s="21" t="s">
        <v>54</v>
      </c>
      <c r="AE56" s="20" t="s">
        <v>786</v>
      </c>
      <c r="AF56" s="26" t="s">
        <v>797</v>
      </c>
      <c r="AG56" s="26" t="s">
        <v>796</v>
      </c>
      <c r="AH56" s="26"/>
      <c r="AI56" s="20"/>
    </row>
    <row r="57" spans="2:35" ht="63.75" x14ac:dyDescent="0.2">
      <c r="B57" s="11" t="str">
        <f>Calculations!A30</f>
        <v>CfS:52</v>
      </c>
      <c r="C57" s="20" t="str">
        <f>Calculations!B30</f>
        <v>Land east of Glatton Road, Sawtry</v>
      </c>
      <c r="D57" s="11" t="str">
        <f>Calculations!C30</f>
        <v>Residential</v>
      </c>
      <c r="E57" s="34">
        <f>Calculations!D30</f>
        <v>6.7934761407900002</v>
      </c>
      <c r="F57" s="34">
        <f>Calculations!H30</f>
        <v>5.6575431974299999</v>
      </c>
      <c r="G57" s="34">
        <f>Calculations!L30</f>
        <v>83.279061855542125</v>
      </c>
      <c r="H57" s="34">
        <f>Calculations!G30</f>
        <v>0.11085634106</v>
      </c>
      <c r="I57" s="34">
        <f>Calculations!K30</f>
        <v>1.6318058496501724</v>
      </c>
      <c r="J57" s="34">
        <f>Calculations!F30</f>
        <v>2.8167500000000002E-6</v>
      </c>
      <c r="K57" s="34">
        <f>Calculations!J30</f>
        <v>4.1462572939461977E-5</v>
      </c>
      <c r="L57" s="34">
        <f>Calculations!E30</f>
        <v>1.0250737855500001</v>
      </c>
      <c r="M57" s="34">
        <f>Calculations!I30</f>
        <v>15.089090832234767</v>
      </c>
      <c r="N57" s="34">
        <f>Calculations!Q30</f>
        <v>2.1498321333200003</v>
      </c>
      <c r="O57" s="34">
        <f>Calculations!V30</f>
        <v>31.645538878274483</v>
      </c>
      <c r="P57" s="34">
        <f>Calculations!N30</f>
        <v>0.30622764116000001</v>
      </c>
      <c r="Q57" s="34">
        <f>Calculations!T30</f>
        <v>18.357642281127887</v>
      </c>
      <c r="R57" s="34">
        <f>Calculations!M30</f>
        <v>0.94089440721999995</v>
      </c>
      <c r="S57" s="34">
        <f>Calculations!R30</f>
        <v>13.849969996517647</v>
      </c>
      <c r="T57" s="34">
        <f>Calculations!X30</f>
        <v>0.52312675150999999</v>
      </c>
      <c r="U57" s="34">
        <f>Calculations!AA30</f>
        <v>7.7004281853438075</v>
      </c>
      <c r="V57" s="34">
        <f>Calculations!Y30</f>
        <v>0.15993170741000001</v>
      </c>
      <c r="W57" s="34">
        <f>Calculations!AB30</f>
        <v>2.3541954677624268</v>
      </c>
      <c r="X57" s="34">
        <f>Calculations!Z30</f>
        <v>0</v>
      </c>
      <c r="Y57" s="34">
        <f>Calculations!AC30</f>
        <v>0</v>
      </c>
      <c r="Z57" s="34">
        <f>Calculations!AE30</f>
        <v>0.71336327124999999</v>
      </c>
      <c r="AA57" s="34">
        <f>Calculations!AG30</f>
        <v>10.500710629816744</v>
      </c>
      <c r="AB57" s="34">
        <f>Calculations!AF30</f>
        <v>0.50157723062000004</v>
      </c>
      <c r="AC57" s="34">
        <f>Calculations!AH30</f>
        <v>7.3832191388497694</v>
      </c>
      <c r="AD57" s="21" t="s">
        <v>54</v>
      </c>
      <c r="AE57" s="20" t="s">
        <v>782</v>
      </c>
      <c r="AF57" s="26" t="s">
        <v>783</v>
      </c>
      <c r="AG57" s="26" t="s">
        <v>784</v>
      </c>
      <c r="AH57" s="26"/>
      <c r="AI57" s="20"/>
    </row>
    <row r="58" spans="2:35" x14ac:dyDescent="0.2">
      <c r="B58" s="11" t="str">
        <f>Calculations!A31</f>
        <v>CfS:39</v>
      </c>
      <c r="C58" s="20" t="str">
        <f>Calculations!B31</f>
        <v>Land West of No.5 High Street, Hail Weston</v>
      </c>
      <c r="D58" s="11" t="str">
        <f>Calculations!C31</f>
        <v>Residential</v>
      </c>
      <c r="E58" s="34">
        <f>Calculations!D31</f>
        <v>0.62947128188199997</v>
      </c>
      <c r="F58" s="34">
        <f>Calculations!H31</f>
        <v>0.62947128188199997</v>
      </c>
      <c r="G58" s="34">
        <f>Calculations!L31</f>
        <v>100</v>
      </c>
      <c r="H58" s="34">
        <f>Calculations!G31</f>
        <v>0</v>
      </c>
      <c r="I58" s="34">
        <f>Calculations!K31</f>
        <v>0</v>
      </c>
      <c r="J58" s="34">
        <f>Calculations!F31</f>
        <v>0</v>
      </c>
      <c r="K58" s="34">
        <f>Calculations!J31</f>
        <v>0</v>
      </c>
      <c r="L58" s="34">
        <f>Calculations!E31</f>
        <v>0</v>
      </c>
      <c r="M58" s="34">
        <f>Calculations!I31</f>
        <v>0</v>
      </c>
      <c r="N58" s="34">
        <f>Calculations!Q31</f>
        <v>0</v>
      </c>
      <c r="O58" s="34">
        <f>Calculations!V31</f>
        <v>0</v>
      </c>
      <c r="P58" s="34">
        <f>Calculations!N31</f>
        <v>0</v>
      </c>
      <c r="Q58" s="34">
        <f>Calculations!T31</f>
        <v>0</v>
      </c>
      <c r="R58" s="34">
        <f>Calculations!M31</f>
        <v>0</v>
      </c>
      <c r="S58" s="34">
        <f>Calculations!R31</f>
        <v>0</v>
      </c>
      <c r="T58" s="34">
        <f>Calculations!X31</f>
        <v>0</v>
      </c>
      <c r="U58" s="34">
        <f>Calculations!AA31</f>
        <v>0</v>
      </c>
      <c r="V58" s="34">
        <f>Calculations!Y31</f>
        <v>0</v>
      </c>
      <c r="W58" s="34">
        <f>Calculations!AB31</f>
        <v>0</v>
      </c>
      <c r="X58" s="34">
        <f>Calculations!Z31</f>
        <v>0</v>
      </c>
      <c r="Y58" s="34">
        <f>Calculations!AC31</f>
        <v>0</v>
      </c>
      <c r="Z58" s="34">
        <f>Calculations!AE31</f>
        <v>0</v>
      </c>
      <c r="AA58" s="34">
        <f>Calculations!AG31</f>
        <v>0</v>
      </c>
      <c r="AB58" s="34">
        <f>Calculations!AF31</f>
        <v>0</v>
      </c>
      <c r="AC58" s="34">
        <f>Calculations!AH31</f>
        <v>0</v>
      </c>
      <c r="AD58" s="21" t="s">
        <v>54</v>
      </c>
      <c r="AE58" s="20" t="s">
        <v>799</v>
      </c>
      <c r="AF58" s="26" t="s">
        <v>800</v>
      </c>
      <c r="AG58" s="26" t="s">
        <v>801</v>
      </c>
      <c r="AH58" s="26"/>
      <c r="AI58" s="20"/>
    </row>
    <row r="59" spans="2:35" ht="25.5" x14ac:dyDescent="0.2">
      <c r="B59" s="11" t="str">
        <f>Calculations!A32</f>
        <v>CfS:21</v>
      </c>
      <c r="C59" s="20" t="str">
        <f>Calculations!B32</f>
        <v>Land at Potton Road (Rectory Farm), Eynesbury Hardwick, St Neots</v>
      </c>
      <c r="D59" s="11" t="str">
        <f>Calculations!C32</f>
        <v>Mixed Use</v>
      </c>
      <c r="E59" s="34">
        <f>Calculations!D32</f>
        <v>52.540174313100003</v>
      </c>
      <c r="F59" s="34">
        <f>Calculations!H32</f>
        <v>52.540174313100003</v>
      </c>
      <c r="G59" s="34">
        <f>Calculations!L32</f>
        <v>100</v>
      </c>
      <c r="H59" s="34">
        <f>Calculations!G32</f>
        <v>0</v>
      </c>
      <c r="I59" s="34">
        <f>Calculations!K32</f>
        <v>0</v>
      </c>
      <c r="J59" s="34">
        <f>Calculations!F32</f>
        <v>0</v>
      </c>
      <c r="K59" s="34">
        <f>Calculations!J32</f>
        <v>0</v>
      </c>
      <c r="L59" s="34">
        <f>Calculations!E32</f>
        <v>0</v>
      </c>
      <c r="M59" s="34">
        <f>Calculations!I32</f>
        <v>0</v>
      </c>
      <c r="N59" s="34">
        <f>Calculations!Q32</f>
        <v>7.1850503741500003</v>
      </c>
      <c r="O59" s="34">
        <f>Calculations!V32</f>
        <v>13.675345520044324</v>
      </c>
      <c r="P59" s="34">
        <f>Calculations!N32</f>
        <v>1.2023438961299999</v>
      </c>
      <c r="Q59" s="34">
        <f>Calculations!T32</f>
        <v>6.9425034192559423</v>
      </c>
      <c r="R59" s="34">
        <f>Calculations!M32</f>
        <v>2.4452595020399999</v>
      </c>
      <c r="S59" s="34">
        <f>Calculations!R32</f>
        <v>4.6540757315879633</v>
      </c>
      <c r="T59" s="34">
        <f>Calculations!X32</f>
        <v>0</v>
      </c>
      <c r="U59" s="34">
        <f>Calculations!AA32</f>
        <v>0</v>
      </c>
      <c r="V59" s="34">
        <f>Calculations!Y32</f>
        <v>0</v>
      </c>
      <c r="W59" s="34">
        <f>Calculations!AB32</f>
        <v>0</v>
      </c>
      <c r="X59" s="34">
        <f>Calculations!Z32</f>
        <v>0</v>
      </c>
      <c r="Y59" s="34">
        <f>Calculations!AC32</f>
        <v>0</v>
      </c>
      <c r="Z59" s="34">
        <f>Calculations!AE32</f>
        <v>2.41778951527</v>
      </c>
      <c r="AA59" s="34">
        <f>Calculations!AG32</f>
        <v>4.6017919561168359</v>
      </c>
      <c r="AB59" s="34">
        <f>Calculations!AF32</f>
        <v>1.9271311688699999</v>
      </c>
      <c r="AC59" s="34">
        <f>Calculations!AH32</f>
        <v>3.6679192523910267</v>
      </c>
      <c r="AD59" s="21" t="s">
        <v>54</v>
      </c>
      <c r="AE59" s="20" t="s">
        <v>786</v>
      </c>
      <c r="AF59" s="26" t="s">
        <v>795</v>
      </c>
      <c r="AG59" s="26" t="s">
        <v>796</v>
      </c>
      <c r="AH59" s="26"/>
      <c r="AI59" s="20"/>
    </row>
    <row r="60" spans="2:35" x14ac:dyDescent="0.2">
      <c r="B60" s="11" t="str">
        <f>Calculations!A33</f>
        <v>CfS:73</v>
      </c>
      <c r="C60" s="20" t="str">
        <f>Calculations!B33</f>
        <v>Development Land on Oillmills Road, Ramsey Mereside</v>
      </c>
      <c r="D60" s="11" t="str">
        <f>Calculations!C33</f>
        <v>Residential</v>
      </c>
      <c r="E60" s="34">
        <f>Calculations!D33</f>
        <v>0.42320898171499999</v>
      </c>
      <c r="F60" s="34">
        <f>Calculations!H33</f>
        <v>0</v>
      </c>
      <c r="G60" s="34">
        <f>Calculations!L33</f>
        <v>0</v>
      </c>
      <c r="H60" s="34">
        <f>Calculations!G33</f>
        <v>0</v>
      </c>
      <c r="I60" s="34">
        <f>Calculations!K33</f>
        <v>0</v>
      </c>
      <c r="J60" s="34">
        <f>Calculations!F33</f>
        <v>0.42320898171499999</v>
      </c>
      <c r="K60" s="34">
        <f>Calculations!J33</f>
        <v>100</v>
      </c>
      <c r="L60" s="34">
        <f>Calculations!E33</f>
        <v>0</v>
      </c>
      <c r="M60" s="34">
        <f>Calculations!I33</f>
        <v>0</v>
      </c>
      <c r="N60" s="34">
        <f>Calculations!Q33</f>
        <v>7.0566564799999995E-3</v>
      </c>
      <c r="O60" s="34">
        <f>Calculations!V33</f>
        <v>1.6674165211248131</v>
      </c>
      <c r="P60" s="34">
        <f>Calculations!N33</f>
        <v>2.61364282E-3</v>
      </c>
      <c r="Q60" s="34">
        <f>Calculations!T33</f>
        <v>1.0661449413752078</v>
      </c>
      <c r="R60" s="34">
        <f>Calculations!M33</f>
        <v>1.89837833E-3</v>
      </c>
      <c r="S60" s="34">
        <f>Calculations!R33</f>
        <v>0.44856759001358282</v>
      </c>
      <c r="T60" s="34">
        <f>Calculations!X33</f>
        <v>0.42320898171499999</v>
      </c>
      <c r="U60" s="34">
        <f>Calculations!AA33</f>
        <v>100</v>
      </c>
      <c r="V60" s="34">
        <f>Calculations!Y33</f>
        <v>0</v>
      </c>
      <c r="W60" s="34">
        <f>Calculations!AB33</f>
        <v>0</v>
      </c>
      <c r="X60" s="34">
        <f>Calculations!Z33</f>
        <v>0</v>
      </c>
      <c r="Y60" s="34">
        <f>Calculations!AC33</f>
        <v>0</v>
      </c>
      <c r="Z60" s="34">
        <f>Calculations!AE33</f>
        <v>2.2134853099999999E-3</v>
      </c>
      <c r="AA60" s="34">
        <f>Calculations!AG33</f>
        <v>0.52302418087398228</v>
      </c>
      <c r="AB60" s="34">
        <f>Calculations!AF33</f>
        <v>1.94697486E-3</v>
      </c>
      <c r="AC60" s="34">
        <f>Calculations!AH33</f>
        <v>0.46005045831261299</v>
      </c>
      <c r="AD60" s="21" t="s">
        <v>54</v>
      </c>
      <c r="AE60" s="20" t="s">
        <v>786</v>
      </c>
      <c r="AF60" s="26" t="s">
        <v>787</v>
      </c>
      <c r="AG60" s="26" t="s">
        <v>788</v>
      </c>
      <c r="AH60" s="26"/>
      <c r="AI60" s="20"/>
    </row>
    <row r="61" spans="2:35" x14ac:dyDescent="0.2">
      <c r="B61" s="11" t="str">
        <f>Calculations!A34</f>
        <v>CfS:75</v>
      </c>
      <c r="C61" s="20" t="str">
        <f>Calculations!B34</f>
        <v>Land at and to the rear of Ramadie, Earith Road, Colne</v>
      </c>
      <c r="D61" s="11" t="str">
        <f>Calculations!C34</f>
        <v>Residential</v>
      </c>
      <c r="E61" s="34">
        <f>Calculations!D34</f>
        <v>0.85657805922200003</v>
      </c>
      <c r="F61" s="34">
        <f>Calculations!H34</f>
        <v>0.85657805922200003</v>
      </c>
      <c r="G61" s="34">
        <f>Calculations!L34</f>
        <v>100</v>
      </c>
      <c r="H61" s="34">
        <f>Calculations!G34</f>
        <v>0</v>
      </c>
      <c r="I61" s="34">
        <f>Calculations!K34</f>
        <v>0</v>
      </c>
      <c r="J61" s="34">
        <f>Calculations!F34</f>
        <v>0</v>
      </c>
      <c r="K61" s="34">
        <f>Calculations!J34</f>
        <v>0</v>
      </c>
      <c r="L61" s="34">
        <f>Calculations!E34</f>
        <v>0</v>
      </c>
      <c r="M61" s="34">
        <f>Calculations!I34</f>
        <v>0</v>
      </c>
      <c r="N61" s="34">
        <f>Calculations!Q34</f>
        <v>0</v>
      </c>
      <c r="O61" s="34">
        <f>Calculations!V34</f>
        <v>0</v>
      </c>
      <c r="P61" s="34">
        <f>Calculations!N34</f>
        <v>0</v>
      </c>
      <c r="Q61" s="34">
        <f>Calculations!T34</f>
        <v>0</v>
      </c>
      <c r="R61" s="34">
        <f>Calculations!M34</f>
        <v>0</v>
      </c>
      <c r="S61" s="34">
        <f>Calculations!R34</f>
        <v>0</v>
      </c>
      <c r="T61" s="34">
        <f>Calculations!X34</f>
        <v>0</v>
      </c>
      <c r="U61" s="34">
        <f>Calculations!AA34</f>
        <v>0</v>
      </c>
      <c r="V61" s="34">
        <f>Calculations!Y34</f>
        <v>0</v>
      </c>
      <c r="W61" s="34">
        <f>Calculations!AB34</f>
        <v>0</v>
      </c>
      <c r="X61" s="34">
        <f>Calculations!Z34</f>
        <v>0</v>
      </c>
      <c r="Y61" s="34">
        <f>Calculations!AC34</f>
        <v>0</v>
      </c>
      <c r="Z61" s="34">
        <f>Calculations!AE34</f>
        <v>0</v>
      </c>
      <c r="AA61" s="34">
        <f>Calculations!AG34</f>
        <v>0</v>
      </c>
      <c r="AB61" s="34">
        <f>Calculations!AF34</f>
        <v>0</v>
      </c>
      <c r="AC61" s="34">
        <f>Calculations!AH34</f>
        <v>0</v>
      </c>
      <c r="AD61" s="21" t="s">
        <v>54</v>
      </c>
      <c r="AE61" s="20" t="s">
        <v>799</v>
      </c>
      <c r="AF61" s="26" t="s">
        <v>800</v>
      </c>
      <c r="AG61" s="26" t="s">
        <v>801</v>
      </c>
      <c r="AH61" s="26"/>
      <c r="AI61" s="20"/>
    </row>
    <row r="62" spans="2:35" ht="63.75" x14ac:dyDescent="0.2">
      <c r="B62" s="11" t="str">
        <f>Calculations!A35</f>
        <v>CfS:76</v>
      </c>
      <c r="C62" s="20" t="str">
        <f>Calculations!B35</f>
        <v>Land at Brickyard Farm, Sawtry</v>
      </c>
      <c r="D62" s="11" t="str">
        <f>Calculations!C35</f>
        <v>Employment</v>
      </c>
      <c r="E62" s="34">
        <f>Calculations!D35</f>
        <v>51.197056255100001</v>
      </c>
      <c r="F62" s="34">
        <f>Calculations!H35</f>
        <v>47.419823434960001</v>
      </c>
      <c r="G62" s="34">
        <f>Calculations!L35</f>
        <v>92.622167959581219</v>
      </c>
      <c r="H62" s="34">
        <f>Calculations!G35</f>
        <v>0</v>
      </c>
      <c r="I62" s="34">
        <f>Calculations!K35</f>
        <v>0</v>
      </c>
      <c r="J62" s="34">
        <f>Calculations!F35</f>
        <v>1.89317E-6</v>
      </c>
      <c r="K62" s="34">
        <f>Calculations!J35</f>
        <v>3.6978102619160096E-6</v>
      </c>
      <c r="L62" s="34">
        <f>Calculations!E35</f>
        <v>3.7772309269700002</v>
      </c>
      <c r="M62" s="34">
        <f>Calculations!I35</f>
        <v>7.3778283426085274</v>
      </c>
      <c r="N62" s="34">
        <f>Calculations!Q35</f>
        <v>11.718579121040001</v>
      </c>
      <c r="O62" s="34">
        <f>Calculations!V35</f>
        <v>22.889165858774653</v>
      </c>
      <c r="P62" s="34">
        <f>Calculations!N35</f>
        <v>0.86953953388000005</v>
      </c>
      <c r="Q62" s="34">
        <f>Calculations!T35</f>
        <v>4.1892943223007002</v>
      </c>
      <c r="R62" s="34">
        <f>Calculations!M35</f>
        <v>1.275255837</v>
      </c>
      <c r="S62" s="34">
        <f>Calculations!R35</f>
        <v>2.4908772696730299</v>
      </c>
      <c r="T62" s="34">
        <f>Calculations!X35</f>
        <v>3.2071462588599999</v>
      </c>
      <c r="U62" s="34">
        <f>Calculations!AA35</f>
        <v>6.2643177038924369</v>
      </c>
      <c r="V62" s="34">
        <f>Calculations!Y35</f>
        <v>0</v>
      </c>
      <c r="W62" s="34">
        <f>Calculations!AB35</f>
        <v>0</v>
      </c>
      <c r="X62" s="34">
        <f>Calculations!Z35</f>
        <v>0</v>
      </c>
      <c r="Y62" s="34">
        <f>Calculations!AC35</f>
        <v>0</v>
      </c>
      <c r="Z62" s="34">
        <f>Calculations!AE35</f>
        <v>2.6129919406600002</v>
      </c>
      <c r="AA62" s="34">
        <f>Calculations!AG35</f>
        <v>5.1037933267886011</v>
      </c>
      <c r="AB62" s="34">
        <f>Calculations!AF35</f>
        <v>7.5876368816599999</v>
      </c>
      <c r="AC62" s="34">
        <f>Calculations!AH35</f>
        <v>14.820455386835169</v>
      </c>
      <c r="AD62" s="21" t="s">
        <v>55</v>
      </c>
      <c r="AE62" s="20" t="s">
        <v>782</v>
      </c>
      <c r="AF62" s="26" t="s">
        <v>783</v>
      </c>
      <c r="AG62" s="26" t="s">
        <v>784</v>
      </c>
      <c r="AH62" s="26"/>
      <c r="AI62" s="20"/>
    </row>
    <row r="63" spans="2:35" x14ac:dyDescent="0.2">
      <c r="B63" s="11" t="str">
        <f>Calculations!A36</f>
        <v>CfS:79</v>
      </c>
      <c r="C63" s="20" t="str">
        <f>Calculations!B36</f>
        <v>Land on Heath Road, Warboys</v>
      </c>
      <c r="D63" s="11" t="str">
        <f>Calculations!C36</f>
        <v>Residential</v>
      </c>
      <c r="E63" s="34">
        <f>Calculations!D36</f>
        <v>1.5517003874999999</v>
      </c>
      <c r="F63" s="34">
        <f>Calculations!H36</f>
        <v>1.5517003874999999</v>
      </c>
      <c r="G63" s="34">
        <f>Calculations!L36</f>
        <v>100</v>
      </c>
      <c r="H63" s="34">
        <f>Calculations!G36</f>
        <v>0</v>
      </c>
      <c r="I63" s="34">
        <f>Calculations!K36</f>
        <v>0</v>
      </c>
      <c r="J63" s="34">
        <f>Calculations!F36</f>
        <v>0</v>
      </c>
      <c r="K63" s="34">
        <f>Calculations!J36</f>
        <v>0</v>
      </c>
      <c r="L63" s="34">
        <f>Calculations!E36</f>
        <v>0</v>
      </c>
      <c r="M63" s="34">
        <f>Calculations!I36</f>
        <v>0</v>
      </c>
      <c r="N63" s="34">
        <f>Calculations!Q36</f>
        <v>0.50522677870999999</v>
      </c>
      <c r="O63" s="34">
        <f>Calculations!V36</f>
        <v>32.559557423581552</v>
      </c>
      <c r="P63" s="34">
        <f>Calculations!N36</f>
        <v>5.7753306880000001E-2</v>
      </c>
      <c r="Q63" s="34">
        <f>Calculations!T36</f>
        <v>5.0887450016828719</v>
      </c>
      <c r="R63" s="34">
        <f>Calculations!M36</f>
        <v>2.1208769030000001E-2</v>
      </c>
      <c r="S63" s="34">
        <f>Calculations!R36</f>
        <v>1.366808257628279</v>
      </c>
      <c r="T63" s="34">
        <f>Calculations!X36</f>
        <v>0</v>
      </c>
      <c r="U63" s="34">
        <f>Calculations!AA36</f>
        <v>0</v>
      </c>
      <c r="V63" s="34">
        <f>Calculations!Y36</f>
        <v>0</v>
      </c>
      <c r="W63" s="34">
        <f>Calculations!AB36</f>
        <v>0</v>
      </c>
      <c r="X63" s="34">
        <f>Calculations!Z36</f>
        <v>0</v>
      </c>
      <c r="Y63" s="34">
        <f>Calculations!AC36</f>
        <v>0</v>
      </c>
      <c r="Z63" s="34">
        <f>Calculations!AE36</f>
        <v>0.16672278203999999</v>
      </c>
      <c r="AA63" s="34">
        <f>Calculations!AG36</f>
        <v>10.74452151865561</v>
      </c>
      <c r="AB63" s="34">
        <f>Calculations!AF36</f>
        <v>0.25927653924999999</v>
      </c>
      <c r="AC63" s="34">
        <f>Calculations!AH36</f>
        <v>16.709188277495354</v>
      </c>
      <c r="AD63" s="21" t="s">
        <v>54</v>
      </c>
      <c r="AE63" s="20" t="s">
        <v>786</v>
      </c>
      <c r="AF63" s="26" t="s">
        <v>795</v>
      </c>
      <c r="AG63" s="26" t="s">
        <v>796</v>
      </c>
      <c r="AH63" s="26"/>
      <c r="AI63" s="20"/>
    </row>
    <row r="64" spans="2:35" x14ac:dyDescent="0.2">
      <c r="B64" s="11" t="str">
        <f>Calculations!A37</f>
        <v>CfS:77</v>
      </c>
      <c r="C64" s="20" t="str">
        <f>Calculations!B37</f>
        <v>Land north east of Ermine Street, Huntingdon</v>
      </c>
      <c r="D64" s="11" t="str">
        <f>Calculations!C37</f>
        <v>Residential</v>
      </c>
      <c r="E64" s="34">
        <f>Calculations!D37</f>
        <v>32.916895108299997</v>
      </c>
      <c r="F64" s="34">
        <f>Calculations!H37</f>
        <v>32.916895108299997</v>
      </c>
      <c r="G64" s="34">
        <f>Calculations!L37</f>
        <v>100</v>
      </c>
      <c r="H64" s="34">
        <f>Calculations!G37</f>
        <v>0</v>
      </c>
      <c r="I64" s="34">
        <f>Calculations!K37</f>
        <v>0</v>
      </c>
      <c r="J64" s="34">
        <f>Calculations!F37</f>
        <v>0</v>
      </c>
      <c r="K64" s="34">
        <f>Calculations!J37</f>
        <v>0</v>
      </c>
      <c r="L64" s="34">
        <f>Calculations!E37</f>
        <v>0</v>
      </c>
      <c r="M64" s="34">
        <f>Calculations!I37</f>
        <v>0</v>
      </c>
      <c r="N64" s="34">
        <f>Calculations!Q37</f>
        <v>1.6951402101499999</v>
      </c>
      <c r="O64" s="34">
        <f>Calculations!V37</f>
        <v>5.1497573041831952</v>
      </c>
      <c r="P64" s="34">
        <f>Calculations!N37</f>
        <v>0.20715222932999999</v>
      </c>
      <c r="Q64" s="34">
        <f>Calculations!T37</f>
        <v>1.2161238796761902</v>
      </c>
      <c r="R64" s="34">
        <f>Calculations!M37</f>
        <v>0.19315799252999999</v>
      </c>
      <c r="S64" s="34">
        <f>Calculations!R37</f>
        <v>0.58680501880414349</v>
      </c>
      <c r="T64" s="34">
        <f>Calculations!X37</f>
        <v>0</v>
      </c>
      <c r="U64" s="34">
        <f>Calculations!AA37</f>
        <v>0</v>
      </c>
      <c r="V64" s="34">
        <f>Calculations!Y37</f>
        <v>0</v>
      </c>
      <c r="W64" s="34">
        <f>Calculations!AB37</f>
        <v>0</v>
      </c>
      <c r="X64" s="34">
        <f>Calculations!Z37</f>
        <v>0</v>
      </c>
      <c r="Y64" s="34">
        <f>Calculations!AC37</f>
        <v>0</v>
      </c>
      <c r="Z64" s="34">
        <f>Calculations!AE37</f>
        <v>0.64955526899000005</v>
      </c>
      <c r="AA64" s="34">
        <f>Calculations!AG37</f>
        <v>1.9733187679241797</v>
      </c>
      <c r="AB64" s="34">
        <f>Calculations!AF37</f>
        <v>0.76293303853000005</v>
      </c>
      <c r="AC64" s="34">
        <f>Calculations!AH37</f>
        <v>2.317755171075131</v>
      </c>
      <c r="AD64" s="21" t="s">
        <v>54</v>
      </c>
      <c r="AE64" s="20" t="s">
        <v>786</v>
      </c>
      <c r="AF64" s="26" t="s">
        <v>795</v>
      </c>
      <c r="AG64" s="26" t="s">
        <v>796</v>
      </c>
      <c r="AH64" s="26"/>
      <c r="AI64" s="20"/>
    </row>
    <row r="65" spans="2:35" x14ac:dyDescent="0.2">
      <c r="B65" s="11" t="str">
        <f>Calculations!A38</f>
        <v>CfS:120</v>
      </c>
      <c r="C65" s="20" t="str">
        <f>Calculations!B38</f>
        <v>East of Stocking Fen Road, Ramsey</v>
      </c>
      <c r="D65" s="11" t="str">
        <f>Calculations!C38</f>
        <v>Mixed Use</v>
      </c>
      <c r="E65" s="34">
        <f>Calculations!D38</f>
        <v>5.8026800413400004</v>
      </c>
      <c r="F65" s="34">
        <f>Calculations!H38</f>
        <v>2.3459595261300001</v>
      </c>
      <c r="G65" s="34">
        <f>Calculations!L38</f>
        <v>40.428896810037671</v>
      </c>
      <c r="H65" s="34">
        <f>Calculations!G38</f>
        <v>0.37458305698</v>
      </c>
      <c r="I65" s="34">
        <f>Calculations!K38</f>
        <v>6.455345707696444</v>
      </c>
      <c r="J65" s="34">
        <f>Calculations!F38</f>
        <v>3.0821374582300001</v>
      </c>
      <c r="K65" s="34">
        <f>Calculations!J38</f>
        <v>53.115757482265877</v>
      </c>
      <c r="L65" s="34">
        <f>Calculations!E38</f>
        <v>0</v>
      </c>
      <c r="M65" s="34">
        <f>Calculations!I38</f>
        <v>0</v>
      </c>
      <c r="N65" s="34">
        <f>Calculations!Q38</f>
        <v>0.76016675282000001</v>
      </c>
      <c r="O65" s="34">
        <f>Calculations!V38</f>
        <v>13.100270002901219</v>
      </c>
      <c r="P65" s="34">
        <f>Calculations!N38</f>
        <v>1.6449269999999999E-4</v>
      </c>
      <c r="Q65" s="34">
        <f>Calculations!T38</f>
        <v>2.8347711545028431E-3</v>
      </c>
      <c r="R65" s="34">
        <f>Calculations!M38</f>
        <v>0</v>
      </c>
      <c r="S65" s="34">
        <f>Calculations!R38</f>
        <v>0</v>
      </c>
      <c r="T65" s="34">
        <f>Calculations!X38</f>
        <v>3.0821374582300001</v>
      </c>
      <c r="U65" s="34">
        <f>Calculations!AA38</f>
        <v>53.115757482265877</v>
      </c>
      <c r="V65" s="34">
        <f>Calculations!Y38</f>
        <v>0.37458305730000002</v>
      </c>
      <c r="W65" s="34">
        <f>Calculations!AB38</f>
        <v>6.4553457132111385</v>
      </c>
      <c r="X65" s="34">
        <f>Calculations!Z38</f>
        <v>0</v>
      </c>
      <c r="Y65" s="34">
        <f>Calculations!AC38</f>
        <v>0</v>
      </c>
      <c r="Z65" s="34">
        <f>Calculations!AE38</f>
        <v>0.22539489708999999</v>
      </c>
      <c r="AA65" s="34">
        <f>Calculations!AG38</f>
        <v>3.8843240620578841</v>
      </c>
      <c r="AB65" s="34">
        <f>Calculations!AF38</f>
        <v>0.58112632164</v>
      </c>
      <c r="AC65" s="34">
        <f>Calculations!AH38</f>
        <v>10.014791742778941</v>
      </c>
      <c r="AD65" s="21" t="s">
        <v>54</v>
      </c>
      <c r="AE65" s="20" t="s">
        <v>786</v>
      </c>
      <c r="AF65" s="26" t="s">
        <v>787</v>
      </c>
      <c r="AG65" s="26" t="s">
        <v>788</v>
      </c>
      <c r="AH65" s="26"/>
      <c r="AI65" s="20"/>
    </row>
    <row r="66" spans="2:35" x14ac:dyDescent="0.2">
      <c r="B66" s="11" t="str">
        <f>Calculations!A39</f>
        <v>CfS:80</v>
      </c>
      <c r="C66" s="20" t="str">
        <f>Calculations!B39</f>
        <v>School Farm, Ramsey</v>
      </c>
      <c r="D66" s="11" t="str">
        <f>Calculations!C39</f>
        <v>Mixed Use</v>
      </c>
      <c r="E66" s="34">
        <f>Calculations!D39</f>
        <v>5.8027346094399999</v>
      </c>
      <c r="F66" s="34">
        <f>Calculations!H39</f>
        <v>2.3460140942299996</v>
      </c>
      <c r="G66" s="34">
        <f>Calculations!L39</f>
        <v>40.429457008312234</v>
      </c>
      <c r="H66" s="34">
        <f>Calculations!G39</f>
        <v>0.37458305698</v>
      </c>
      <c r="I66" s="34">
        <f>Calculations!K39</f>
        <v>6.45528500253348</v>
      </c>
      <c r="J66" s="34">
        <f>Calculations!F39</f>
        <v>3.0821374582300001</v>
      </c>
      <c r="K66" s="34">
        <f>Calculations!J39</f>
        <v>53.115257989154287</v>
      </c>
      <c r="L66" s="34">
        <f>Calculations!E39</f>
        <v>0</v>
      </c>
      <c r="M66" s="34">
        <f>Calculations!I39</f>
        <v>0</v>
      </c>
      <c r="N66" s="34">
        <f>Calculations!Q39</f>
        <v>0.76016675282000001</v>
      </c>
      <c r="O66" s="34">
        <f>Calculations!V39</f>
        <v>13.100146809804919</v>
      </c>
      <c r="P66" s="34">
        <f>Calculations!N39</f>
        <v>1.6449269999999999E-4</v>
      </c>
      <c r="Q66" s="34">
        <f>Calculations!T39</f>
        <v>2.8347444967136721E-3</v>
      </c>
      <c r="R66" s="34">
        <f>Calculations!M39</f>
        <v>0</v>
      </c>
      <c r="S66" s="34">
        <f>Calculations!R39</f>
        <v>0</v>
      </c>
      <c r="T66" s="34">
        <f>Calculations!X39</f>
        <v>3.0821374582300001</v>
      </c>
      <c r="U66" s="34">
        <f>Calculations!AA39</f>
        <v>53.115257989154287</v>
      </c>
      <c r="V66" s="34">
        <f>Calculations!Y39</f>
        <v>0.37458305730000002</v>
      </c>
      <c r="W66" s="34">
        <f>Calculations!AB39</f>
        <v>6.4552850080481212</v>
      </c>
      <c r="X66" s="34">
        <f>Calculations!Z39</f>
        <v>0</v>
      </c>
      <c r="Y66" s="34">
        <f>Calculations!AC39</f>
        <v>0</v>
      </c>
      <c r="Z66" s="34">
        <f>Calculations!AE39</f>
        <v>0.22539489708999999</v>
      </c>
      <c r="AA66" s="34">
        <f>Calculations!AG39</f>
        <v>3.8842875344208099</v>
      </c>
      <c r="AB66" s="34">
        <f>Calculations!AF39</f>
        <v>0.58112632164</v>
      </c>
      <c r="AC66" s="34">
        <f>Calculations!AH39</f>
        <v>10.014697565086166</v>
      </c>
      <c r="AD66" s="21" t="s">
        <v>54</v>
      </c>
      <c r="AE66" s="20" t="s">
        <v>786</v>
      </c>
      <c r="AF66" s="26" t="s">
        <v>787</v>
      </c>
      <c r="AG66" s="26" t="s">
        <v>788</v>
      </c>
      <c r="AH66" s="26"/>
      <c r="AI66" s="20"/>
    </row>
    <row r="67" spans="2:35" ht="25.5" x14ac:dyDescent="0.2">
      <c r="B67" s="11" t="str">
        <f>Calculations!A40</f>
        <v>CfS:53</v>
      </c>
      <c r="C67" s="20" t="str">
        <f>Calculations!B40</f>
        <v>Ramsey Forty Foot Village rural mooring, Ramsey Forty Foot</v>
      </c>
      <c r="D67" s="11" t="str">
        <f>Calculations!C40</f>
        <v>Natural/Open Space</v>
      </c>
      <c r="E67" s="34">
        <f>Calculations!D40</f>
        <v>1.3861972982899999</v>
      </c>
      <c r="F67" s="34">
        <f>Calculations!H40</f>
        <v>0.4303711557899999</v>
      </c>
      <c r="G67" s="34">
        <f>Calculations!L40</f>
        <v>31.046890390054994</v>
      </c>
      <c r="H67" s="34">
        <f>Calculations!G40</f>
        <v>4.3742791500000003E-2</v>
      </c>
      <c r="I67" s="34">
        <f>Calculations!K40</f>
        <v>3.1555963609192355</v>
      </c>
      <c r="J67" s="34">
        <f>Calculations!F40</f>
        <v>0.38276448983</v>
      </c>
      <c r="K67" s="34">
        <f>Calculations!J40</f>
        <v>27.612554886824171</v>
      </c>
      <c r="L67" s="34">
        <f>Calculations!E40</f>
        <v>0.52931886117000004</v>
      </c>
      <c r="M67" s="34">
        <f>Calculations!I40</f>
        <v>38.184958362201606</v>
      </c>
      <c r="N67" s="34">
        <f>Calculations!Q40</f>
        <v>0.2176436403</v>
      </c>
      <c r="O67" s="34">
        <f>Calculations!V40</f>
        <v>15.700769332654389</v>
      </c>
      <c r="P67" s="34">
        <f>Calculations!N40</f>
        <v>5.5116965249999997E-2</v>
      </c>
      <c r="Q67" s="34">
        <f>Calculations!T40</f>
        <v>5.6933209505858784</v>
      </c>
      <c r="R67" s="34">
        <f>Calculations!M40</f>
        <v>2.3803695949999999E-2</v>
      </c>
      <c r="S67" s="34">
        <f>Calculations!R40</f>
        <v>1.7171939361997037</v>
      </c>
      <c r="T67" s="34">
        <f>Calculations!X40</f>
        <v>0.91208335100000004</v>
      </c>
      <c r="U67" s="34">
        <f>Calculations!AA40</f>
        <v>65.797513249025769</v>
      </c>
      <c r="V67" s="34">
        <f>Calculations!Y40</f>
        <v>4.3742791500000003E-2</v>
      </c>
      <c r="W67" s="34">
        <f>Calculations!AB40</f>
        <v>3.1555963609192355</v>
      </c>
      <c r="X67" s="34">
        <f>Calculations!Z40</f>
        <v>0</v>
      </c>
      <c r="Y67" s="34">
        <f>Calculations!AC40</f>
        <v>0</v>
      </c>
      <c r="Z67" s="34">
        <f>Calculations!AE40</f>
        <v>5.4020349519999997E-2</v>
      </c>
      <c r="AA67" s="34">
        <f>Calculations!AG40</f>
        <v>3.8970173716713337</v>
      </c>
      <c r="AB67" s="34">
        <f>Calculations!AF40</f>
        <v>7.3533316619999997E-2</v>
      </c>
      <c r="AC67" s="34">
        <f>Calculations!AH40</f>
        <v>5.3046789739606339</v>
      </c>
      <c r="AD67" s="21" t="s">
        <v>765</v>
      </c>
      <c r="AE67" s="20" t="s">
        <v>786</v>
      </c>
      <c r="AF67" s="26" t="s">
        <v>798</v>
      </c>
      <c r="AG67" s="26" t="s">
        <v>790</v>
      </c>
      <c r="AH67" s="26"/>
      <c r="AI67" s="20"/>
    </row>
    <row r="68" spans="2:35" ht="63.75" x14ac:dyDescent="0.2">
      <c r="B68" s="11" t="str">
        <f>Calculations!A41</f>
        <v>CfS:86</v>
      </c>
      <c r="C68" s="20" t="str">
        <f>Calculations!B41</f>
        <v>Land at Thrapston Road, Spaldwick</v>
      </c>
      <c r="D68" s="11" t="str">
        <f>Calculations!C41</f>
        <v>Employment</v>
      </c>
      <c r="E68" s="34">
        <f>Calculations!D41</f>
        <v>2.0607928682800001</v>
      </c>
      <c r="F68" s="34">
        <f>Calculations!H41</f>
        <v>1.1587184848099998</v>
      </c>
      <c r="G68" s="34">
        <f>Calculations!L41</f>
        <v>56.226829131891421</v>
      </c>
      <c r="H68" s="34">
        <f>Calculations!G41</f>
        <v>0.45756703481</v>
      </c>
      <c r="I68" s="34">
        <f>Calculations!K41</f>
        <v>22.203446151863833</v>
      </c>
      <c r="J68" s="34">
        <f>Calculations!F41</f>
        <v>0.43245056203999999</v>
      </c>
      <c r="K68" s="34">
        <f>Calculations!J41</f>
        <v>20.984668993004437</v>
      </c>
      <c r="L68" s="34">
        <f>Calculations!E41</f>
        <v>1.2056786619999999E-2</v>
      </c>
      <c r="M68" s="34">
        <f>Calculations!I41</f>
        <v>0.5850557232402962</v>
      </c>
      <c r="N68" s="34">
        <f>Calculations!Q41</f>
        <v>1.2550426932500001</v>
      </c>
      <c r="O68" s="34">
        <f>Calculations!V41</f>
        <v>60.900962564835382</v>
      </c>
      <c r="P68" s="34">
        <f>Calculations!N41</f>
        <v>2.3815055830000001E-2</v>
      </c>
      <c r="Q68" s="34">
        <f>Calculations!T41</f>
        <v>3.0489953773201242</v>
      </c>
      <c r="R68" s="34">
        <f>Calculations!M41</f>
        <v>3.901842346E-2</v>
      </c>
      <c r="S68" s="34">
        <f>Calculations!R41</f>
        <v>1.8933694919356914</v>
      </c>
      <c r="T68" s="34">
        <f>Calculations!X41</f>
        <v>0.44453240363000002</v>
      </c>
      <c r="U68" s="34">
        <f>Calculations!AA41</f>
        <v>21.570940508980904</v>
      </c>
      <c r="V68" s="34">
        <f>Calculations!Y41</f>
        <v>0.45754198038999999</v>
      </c>
      <c r="W68" s="34">
        <f>Calculations!AB41</f>
        <v>22.202230385816424</v>
      </c>
      <c r="X68" s="34">
        <f>Calculations!Z41</f>
        <v>0</v>
      </c>
      <c r="Y68" s="34">
        <f>Calculations!AC41</f>
        <v>0</v>
      </c>
      <c r="Z68" s="34">
        <f>Calculations!AE41</f>
        <v>5.58994872E-2</v>
      </c>
      <c r="AA68" s="34">
        <f>Calculations!AG41</f>
        <v>2.7125233234456694</v>
      </c>
      <c r="AB68" s="34">
        <f>Calculations!AF41</f>
        <v>0.70784584376000004</v>
      </c>
      <c r="AC68" s="34">
        <f>Calculations!AH41</f>
        <v>34.348228521908148</v>
      </c>
      <c r="AD68" s="21" t="s">
        <v>55</v>
      </c>
      <c r="AE68" s="20" t="s">
        <v>782</v>
      </c>
      <c r="AF68" s="26" t="s">
        <v>783</v>
      </c>
      <c r="AG68" s="26" t="s">
        <v>784</v>
      </c>
      <c r="AH68" s="26"/>
      <c r="AI68" s="20"/>
    </row>
    <row r="69" spans="2:35" ht="63.75" x14ac:dyDescent="0.2">
      <c r="B69" s="11" t="str">
        <f>Calculations!A42</f>
        <v>CfS:66</v>
      </c>
      <c r="C69" s="20" t="str">
        <f>Calculations!B42</f>
        <v>Peppers yard, Stocking Fen, Ramsey</v>
      </c>
      <c r="D69" s="11" t="str">
        <f>Calculations!C42</f>
        <v>Residential</v>
      </c>
      <c r="E69" s="34">
        <f>Calculations!D42</f>
        <v>4.2586904060400004</v>
      </c>
      <c r="F69" s="34">
        <f>Calculations!H42</f>
        <v>0</v>
      </c>
      <c r="G69" s="34">
        <f>Calculations!L42</f>
        <v>0</v>
      </c>
      <c r="H69" s="34">
        <f>Calculations!G42</f>
        <v>0</v>
      </c>
      <c r="I69" s="34">
        <f>Calculations!K42</f>
        <v>0</v>
      </c>
      <c r="J69" s="34">
        <f>Calculations!F42</f>
        <v>4.2488411145100002</v>
      </c>
      <c r="K69" s="34">
        <f>Calculations!J42</f>
        <v>99.768724875702844</v>
      </c>
      <c r="L69" s="34">
        <f>Calculations!E42</f>
        <v>9.8492915300000001E-3</v>
      </c>
      <c r="M69" s="34">
        <f>Calculations!I42</f>
        <v>0.23127512429715441</v>
      </c>
      <c r="N69" s="34">
        <f>Calculations!Q42</f>
        <v>1.4878345770000001E-2</v>
      </c>
      <c r="O69" s="34">
        <f>Calculations!V42</f>
        <v>0.34936434329432337</v>
      </c>
      <c r="P69" s="34">
        <f>Calculations!N42</f>
        <v>0</v>
      </c>
      <c r="Q69" s="34">
        <f>Calculations!T42</f>
        <v>0</v>
      </c>
      <c r="R69" s="34">
        <f>Calculations!M42</f>
        <v>0</v>
      </c>
      <c r="S69" s="34">
        <f>Calculations!R42</f>
        <v>0</v>
      </c>
      <c r="T69" s="34">
        <f>Calculations!X42</f>
        <v>4.2586904060400004</v>
      </c>
      <c r="U69" s="34">
        <f>Calculations!AA42</f>
        <v>100</v>
      </c>
      <c r="V69" s="34">
        <f>Calculations!Y42</f>
        <v>0</v>
      </c>
      <c r="W69" s="34">
        <f>Calculations!AB42</f>
        <v>0</v>
      </c>
      <c r="X69" s="34">
        <f>Calculations!Z42</f>
        <v>6.0329999999999998E-8</v>
      </c>
      <c r="Y69" s="34">
        <f>Calculations!AC42</f>
        <v>1.4166326792488926E-6</v>
      </c>
      <c r="Z69" s="34">
        <f>Calculations!AE42</f>
        <v>0</v>
      </c>
      <c r="AA69" s="34">
        <f>Calculations!AG42</f>
        <v>0</v>
      </c>
      <c r="AB69" s="34">
        <f>Calculations!AF42</f>
        <v>0</v>
      </c>
      <c r="AC69" s="34">
        <f>Calculations!AH42</f>
        <v>0</v>
      </c>
      <c r="AD69" s="21" t="s">
        <v>54</v>
      </c>
      <c r="AE69" s="20" t="s">
        <v>782</v>
      </c>
      <c r="AF69" s="26" t="s">
        <v>783</v>
      </c>
      <c r="AG69" s="26" t="s">
        <v>784</v>
      </c>
      <c r="AH69" s="26"/>
      <c r="AI69" s="20"/>
    </row>
    <row r="70" spans="2:35" x14ac:dyDescent="0.2">
      <c r="B70" s="11" t="str">
        <f>Calculations!A43</f>
        <v>CfS:49</v>
      </c>
      <c r="C70" s="20" t="str">
        <f>Calculations!B43</f>
        <v>Marsh Lane 1, Hemingford Grey</v>
      </c>
      <c r="D70" s="11" t="str">
        <f>Calculations!C43</f>
        <v>Residential</v>
      </c>
      <c r="E70" s="34">
        <f>Calculations!D43</f>
        <v>4.8412490131599997</v>
      </c>
      <c r="F70" s="34">
        <f>Calculations!H43</f>
        <v>-3.6082248300317588E-16</v>
      </c>
      <c r="G70" s="34">
        <f>Calculations!L43</f>
        <v>-7.4530866316181987E-15</v>
      </c>
      <c r="H70" s="34">
        <f>Calculations!G43</f>
        <v>0.15780541732</v>
      </c>
      <c r="I70" s="34">
        <f>Calculations!K43</f>
        <v>3.259601332033045</v>
      </c>
      <c r="J70" s="34">
        <f>Calculations!F43</f>
        <v>4.68344359584</v>
      </c>
      <c r="K70" s="34">
        <f>Calculations!J43</f>
        <v>96.740398667966971</v>
      </c>
      <c r="L70" s="34">
        <f>Calculations!E43</f>
        <v>0</v>
      </c>
      <c r="M70" s="34">
        <f>Calculations!I43</f>
        <v>0</v>
      </c>
      <c r="N70" s="34">
        <f>Calculations!Q43</f>
        <v>0.28661752252</v>
      </c>
      <c r="O70" s="34">
        <f>Calculations!V43</f>
        <v>5.9203218372136126</v>
      </c>
      <c r="P70" s="34">
        <f>Calculations!N43</f>
        <v>0</v>
      </c>
      <c r="Q70" s="34">
        <f>Calculations!T43</f>
        <v>0</v>
      </c>
      <c r="R70" s="34">
        <f>Calculations!M43</f>
        <v>0</v>
      </c>
      <c r="S70" s="34">
        <f>Calculations!R43</f>
        <v>0</v>
      </c>
      <c r="T70" s="34">
        <f>Calculations!X43</f>
        <v>4.7261745828599997</v>
      </c>
      <c r="U70" s="34">
        <f>Calculations!AA43</f>
        <v>97.623042525034492</v>
      </c>
      <c r="V70" s="34">
        <f>Calculations!Y43</f>
        <v>0.11693984449</v>
      </c>
      <c r="W70" s="34">
        <f>Calculations!AB43</f>
        <v>2.4154891469561188</v>
      </c>
      <c r="X70" s="34">
        <f>Calculations!Z43</f>
        <v>0</v>
      </c>
      <c r="Y70" s="34">
        <f>Calculations!AC43</f>
        <v>0</v>
      </c>
      <c r="Z70" s="34">
        <f>Calculations!AE43</f>
        <v>0</v>
      </c>
      <c r="AA70" s="34">
        <f>Calculations!AG43</f>
        <v>0</v>
      </c>
      <c r="AB70" s="34">
        <f>Calculations!AF43</f>
        <v>0</v>
      </c>
      <c r="AC70" s="34">
        <f>Calculations!AH43</f>
        <v>0</v>
      </c>
      <c r="AD70" s="21" t="s">
        <v>54</v>
      </c>
      <c r="AE70" s="20" t="s">
        <v>786</v>
      </c>
      <c r="AF70" s="26" t="s">
        <v>787</v>
      </c>
      <c r="AG70" s="26" t="s">
        <v>788</v>
      </c>
      <c r="AH70" s="26"/>
      <c r="AI70" s="20"/>
    </row>
    <row r="71" spans="2:35" x14ac:dyDescent="0.2">
      <c r="B71" s="11" t="str">
        <f>Calculations!A44</f>
        <v>CfS:89</v>
      </c>
      <c r="C71" s="20" t="str">
        <f>Calculations!B44</f>
        <v>Marsh Lane 2, Hemingford Grey</v>
      </c>
      <c r="D71" s="11" t="str">
        <f>Calculations!C44</f>
        <v>Residential</v>
      </c>
      <c r="E71" s="34">
        <f>Calculations!D44</f>
        <v>11.704773615000001</v>
      </c>
      <c r="F71" s="34">
        <f>Calculations!H44</f>
        <v>0</v>
      </c>
      <c r="G71" s="34">
        <f>Calculations!L44</f>
        <v>0</v>
      </c>
      <c r="H71" s="34">
        <f>Calculations!G44</f>
        <v>0</v>
      </c>
      <c r="I71" s="34">
        <f>Calculations!K44</f>
        <v>0</v>
      </c>
      <c r="J71" s="34">
        <f>Calculations!F44</f>
        <v>11.704773615000001</v>
      </c>
      <c r="K71" s="34">
        <f>Calculations!J44</f>
        <v>100</v>
      </c>
      <c r="L71" s="34">
        <f>Calculations!E44</f>
        <v>0</v>
      </c>
      <c r="M71" s="34">
        <f>Calculations!I44</f>
        <v>0</v>
      </c>
      <c r="N71" s="34">
        <f>Calculations!Q44</f>
        <v>0.11802900601999999</v>
      </c>
      <c r="O71" s="34">
        <f>Calculations!V44</f>
        <v>1.0083835014864573</v>
      </c>
      <c r="P71" s="34">
        <f>Calculations!N44</f>
        <v>0</v>
      </c>
      <c r="Q71" s="34">
        <f>Calculations!T44</f>
        <v>0</v>
      </c>
      <c r="R71" s="34">
        <f>Calculations!M44</f>
        <v>0</v>
      </c>
      <c r="S71" s="34">
        <f>Calculations!R44</f>
        <v>0</v>
      </c>
      <c r="T71" s="34">
        <f>Calculations!X44</f>
        <v>11.704773615000001</v>
      </c>
      <c r="U71" s="34">
        <f>Calculations!AA44</f>
        <v>100</v>
      </c>
      <c r="V71" s="34">
        <f>Calculations!Y44</f>
        <v>0</v>
      </c>
      <c r="W71" s="34">
        <f>Calculations!AB44</f>
        <v>0</v>
      </c>
      <c r="X71" s="34">
        <f>Calculations!Z44</f>
        <v>0</v>
      </c>
      <c r="Y71" s="34">
        <f>Calculations!AC44</f>
        <v>0</v>
      </c>
      <c r="Z71" s="34">
        <f>Calculations!AE44</f>
        <v>0</v>
      </c>
      <c r="AA71" s="34">
        <f>Calculations!AG44</f>
        <v>0</v>
      </c>
      <c r="AB71" s="34">
        <f>Calculations!AF44</f>
        <v>0.137177727</v>
      </c>
      <c r="AC71" s="34">
        <f>Calculations!AH44</f>
        <v>1.1719810353632369</v>
      </c>
      <c r="AD71" s="21" t="s">
        <v>54</v>
      </c>
      <c r="AE71" s="20" t="s">
        <v>786</v>
      </c>
      <c r="AF71" s="26" t="s">
        <v>787</v>
      </c>
      <c r="AG71" s="26" t="s">
        <v>788</v>
      </c>
      <c r="AH71" s="26"/>
      <c r="AI71" s="20"/>
    </row>
    <row r="72" spans="2:35" ht="25.5" x14ac:dyDescent="0.2">
      <c r="B72" s="11" t="str">
        <f>Calculations!A45</f>
        <v>CfS:296</v>
      </c>
      <c r="C72" s="20" t="str">
        <f>Calculations!B45</f>
        <v>Land opposite Brook End Farm, 17-19 Ford End, Hail Weston, PE19 5JR</v>
      </c>
      <c r="D72" s="11" t="str">
        <f>Calculations!C45</f>
        <v>Residential</v>
      </c>
      <c r="E72" s="34">
        <f>Calculations!D45</f>
        <v>1.6854354753</v>
      </c>
      <c r="F72" s="34">
        <f>Calculations!H45</f>
        <v>1.6854354753</v>
      </c>
      <c r="G72" s="34">
        <f>Calculations!L45</f>
        <v>100</v>
      </c>
      <c r="H72" s="34">
        <f>Calculations!G45</f>
        <v>0</v>
      </c>
      <c r="I72" s="34">
        <f>Calculations!K45</f>
        <v>0</v>
      </c>
      <c r="J72" s="34">
        <f>Calculations!F45</f>
        <v>0</v>
      </c>
      <c r="K72" s="34">
        <f>Calculations!J45</f>
        <v>0</v>
      </c>
      <c r="L72" s="34">
        <f>Calculations!E45</f>
        <v>0</v>
      </c>
      <c r="M72" s="34">
        <f>Calculations!I45</f>
        <v>0</v>
      </c>
      <c r="N72" s="34">
        <f>Calculations!Q45</f>
        <v>9.0353522079999998E-2</v>
      </c>
      <c r="O72" s="34">
        <f>Calculations!V45</f>
        <v>5.3608413614242618</v>
      </c>
      <c r="P72" s="34">
        <f>Calculations!N45</f>
        <v>3.7433822199999999E-3</v>
      </c>
      <c r="Q72" s="34">
        <f>Calculations!T45</f>
        <v>0.22224293987482799</v>
      </c>
      <c r="R72" s="34">
        <f>Calculations!M45</f>
        <v>2.3791300000000002E-6</v>
      </c>
      <c r="S72" s="34">
        <f>Calculations!R45</f>
        <v>1.411581775075979E-4</v>
      </c>
      <c r="T72" s="34">
        <f>Calculations!X45</f>
        <v>0</v>
      </c>
      <c r="U72" s="34">
        <f>Calculations!AA45</f>
        <v>0</v>
      </c>
      <c r="V72" s="34">
        <f>Calculations!Y45</f>
        <v>0</v>
      </c>
      <c r="W72" s="34">
        <f>Calculations!AB45</f>
        <v>0</v>
      </c>
      <c r="X72" s="34">
        <f>Calculations!Z45</f>
        <v>0</v>
      </c>
      <c r="Y72" s="34">
        <f>Calculations!AC45</f>
        <v>0</v>
      </c>
      <c r="Z72" s="34">
        <f>Calculations!AE45</f>
        <v>1.119866011E-2</v>
      </c>
      <c r="AA72" s="34">
        <f>Calculations!AG45</f>
        <v>0.6644371899201118</v>
      </c>
      <c r="AB72" s="34">
        <f>Calculations!AF45</f>
        <v>6.8932039079999993E-2</v>
      </c>
      <c r="AC72" s="34">
        <f>Calculations!AH45</f>
        <v>4.089865206363382</v>
      </c>
      <c r="AD72" s="21" t="s">
        <v>54</v>
      </c>
      <c r="AE72" s="20" t="s">
        <v>786</v>
      </c>
      <c r="AF72" s="26" t="s">
        <v>795</v>
      </c>
      <c r="AG72" s="26" t="s">
        <v>796</v>
      </c>
      <c r="AH72" s="26"/>
      <c r="AI72" s="20"/>
    </row>
    <row r="73" spans="2:35" x14ac:dyDescent="0.2">
      <c r="B73" s="11" t="str">
        <f>Calculations!A46</f>
        <v>CfS:295</v>
      </c>
      <c r="C73" s="20" t="str">
        <f>Calculations!B46</f>
        <v>Land south of 143 High Street, Hail Weston, PE19 5JU</v>
      </c>
      <c r="D73" s="11" t="str">
        <f>Calculations!C46</f>
        <v>Residential</v>
      </c>
      <c r="E73" s="34">
        <f>Calculations!D46</f>
        <v>18.762248254799999</v>
      </c>
      <c r="F73" s="34">
        <f>Calculations!H46</f>
        <v>18.762248254799999</v>
      </c>
      <c r="G73" s="34">
        <f>Calculations!L46</f>
        <v>100</v>
      </c>
      <c r="H73" s="34">
        <f>Calculations!G46</f>
        <v>0</v>
      </c>
      <c r="I73" s="34">
        <f>Calculations!K46</f>
        <v>0</v>
      </c>
      <c r="J73" s="34">
        <f>Calculations!F46</f>
        <v>0</v>
      </c>
      <c r="K73" s="34">
        <f>Calculations!J46</f>
        <v>0</v>
      </c>
      <c r="L73" s="34">
        <f>Calculations!E46</f>
        <v>0</v>
      </c>
      <c r="M73" s="34">
        <f>Calculations!I46</f>
        <v>0</v>
      </c>
      <c r="N73" s="34">
        <f>Calculations!Q46</f>
        <v>0.61619133802999992</v>
      </c>
      <c r="O73" s="34">
        <f>Calculations!V46</f>
        <v>3.2842084256739219</v>
      </c>
      <c r="P73" s="34">
        <f>Calculations!N46</f>
        <v>8.3323696160000002E-2</v>
      </c>
      <c r="Q73" s="34">
        <f>Calculations!T46</f>
        <v>0.97497142722861774</v>
      </c>
      <c r="R73" s="34">
        <f>Calculations!M46</f>
        <v>9.9602863429999994E-2</v>
      </c>
      <c r="S73" s="34">
        <f>Calculations!R46</f>
        <v>0.53086848696034228</v>
      </c>
      <c r="T73" s="34">
        <f>Calculations!X46</f>
        <v>0</v>
      </c>
      <c r="U73" s="34">
        <f>Calculations!AA46</f>
        <v>0</v>
      </c>
      <c r="V73" s="34">
        <f>Calculations!Y46</f>
        <v>0</v>
      </c>
      <c r="W73" s="34">
        <f>Calculations!AB46</f>
        <v>0</v>
      </c>
      <c r="X73" s="34">
        <f>Calculations!Z46</f>
        <v>0</v>
      </c>
      <c r="Y73" s="34">
        <f>Calculations!AC46</f>
        <v>0</v>
      </c>
      <c r="Z73" s="34">
        <f>Calculations!AE46</f>
        <v>0.15949421173</v>
      </c>
      <c r="AA73" s="34">
        <f>Calculations!AG46</f>
        <v>0.85008048909701506</v>
      </c>
      <c r="AB73" s="34">
        <f>Calculations!AF46</f>
        <v>0.26795242332000002</v>
      </c>
      <c r="AC73" s="34">
        <f>Calculations!AH46</f>
        <v>1.4281466681448955</v>
      </c>
      <c r="AD73" s="21" t="s">
        <v>54</v>
      </c>
      <c r="AE73" s="20" t="s">
        <v>786</v>
      </c>
      <c r="AF73" s="26" t="s">
        <v>795</v>
      </c>
      <c r="AG73" s="26" t="s">
        <v>796</v>
      </c>
      <c r="AH73" s="26"/>
      <c r="AI73" s="20"/>
    </row>
    <row r="74" spans="2:35" ht="63.75" x14ac:dyDescent="0.2">
      <c r="B74" s="11" t="str">
        <f>Calculations!A47</f>
        <v>CfS:95</v>
      </c>
      <c r="C74" s="20" t="str">
        <f>Calculations!B47</f>
        <v>Wyton Airfield</v>
      </c>
      <c r="D74" s="11" t="str">
        <f>Calculations!C47</f>
        <v>Mixed Use</v>
      </c>
      <c r="E74" s="34">
        <f>Calculations!D47</f>
        <v>259.88326435200003</v>
      </c>
      <c r="F74" s="34">
        <f>Calculations!H47</f>
        <v>259.19479563498004</v>
      </c>
      <c r="G74" s="34">
        <f>Calculations!L47</f>
        <v>99.735085397385376</v>
      </c>
      <c r="H74" s="34">
        <f>Calculations!G47</f>
        <v>0</v>
      </c>
      <c r="I74" s="34">
        <f>Calculations!K47</f>
        <v>0</v>
      </c>
      <c r="J74" s="34">
        <f>Calculations!F47</f>
        <v>0</v>
      </c>
      <c r="K74" s="34">
        <f>Calculations!J47</f>
        <v>0</v>
      </c>
      <c r="L74" s="34">
        <f>Calculations!E47</f>
        <v>0.68846871702000001</v>
      </c>
      <c r="M74" s="34">
        <f>Calculations!I47</f>
        <v>0.26491460261461874</v>
      </c>
      <c r="N74" s="34">
        <f>Calculations!Q47</f>
        <v>18.723878715159998</v>
      </c>
      <c r="O74" s="34">
        <f>Calculations!V47</f>
        <v>7.2047266151772513</v>
      </c>
      <c r="P74" s="34">
        <f>Calculations!N47</f>
        <v>2.4743254698900001</v>
      </c>
      <c r="Q74" s="34">
        <f>Calculations!T47</f>
        <v>2.1579466616072773</v>
      </c>
      <c r="R74" s="34">
        <f>Calculations!M47</f>
        <v>3.13381675727</v>
      </c>
      <c r="S74" s="34">
        <f>Calculations!R47</f>
        <v>1.2058555463676908</v>
      </c>
      <c r="T74" s="34">
        <f>Calculations!X47</f>
        <v>6.2736899999999999E-6</v>
      </c>
      <c r="U74" s="34">
        <f>Calculations!AA47</f>
        <v>2.4140415565592451E-6</v>
      </c>
      <c r="V74" s="34">
        <f>Calculations!Y47</f>
        <v>0</v>
      </c>
      <c r="W74" s="34">
        <f>Calculations!AB47</f>
        <v>0</v>
      </c>
      <c r="X74" s="34">
        <f>Calculations!Z47</f>
        <v>0</v>
      </c>
      <c r="Y74" s="34">
        <f>Calculations!AC47</f>
        <v>0</v>
      </c>
      <c r="Z74" s="34">
        <f>Calculations!AE47</f>
        <v>6.2836696085600003</v>
      </c>
      <c r="AA74" s="34">
        <f>Calculations!AG47</f>
        <v>2.4178815916553429</v>
      </c>
      <c r="AB74" s="34">
        <f>Calculations!AF47</f>
        <v>8.3593545016699995</v>
      </c>
      <c r="AC74" s="34">
        <f>Calculations!AH47</f>
        <v>3.2165805376169336</v>
      </c>
      <c r="AD74" s="21" t="s">
        <v>54</v>
      </c>
      <c r="AE74" s="20" t="s">
        <v>782</v>
      </c>
      <c r="AF74" s="26" t="s">
        <v>783</v>
      </c>
      <c r="AG74" s="26" t="s">
        <v>784</v>
      </c>
      <c r="AH74" s="26"/>
      <c r="AI74" s="20"/>
    </row>
    <row r="75" spans="2:35" x14ac:dyDescent="0.2">
      <c r="B75" s="11" t="str">
        <f>Calculations!A48</f>
        <v>CfS:383</v>
      </c>
      <c r="C75" s="20" t="str">
        <f>Calculations!B48</f>
        <v>Peppercorn Meadows, St Neots</v>
      </c>
      <c r="D75" s="11" t="str">
        <f>Calculations!C48</f>
        <v>Residential</v>
      </c>
      <c r="E75" s="34">
        <f>Calculations!D48</f>
        <v>0.94129364046800001</v>
      </c>
      <c r="F75" s="34">
        <f>Calculations!H48</f>
        <v>0.94129364046800001</v>
      </c>
      <c r="G75" s="34">
        <f>Calculations!L48</f>
        <v>100</v>
      </c>
      <c r="H75" s="34">
        <f>Calculations!G48</f>
        <v>0</v>
      </c>
      <c r="I75" s="34">
        <f>Calculations!K48</f>
        <v>0</v>
      </c>
      <c r="J75" s="34">
        <f>Calculations!F48</f>
        <v>0</v>
      </c>
      <c r="K75" s="34">
        <f>Calculations!J48</f>
        <v>0</v>
      </c>
      <c r="L75" s="34">
        <f>Calculations!E48</f>
        <v>0</v>
      </c>
      <c r="M75" s="34">
        <f>Calculations!I48</f>
        <v>0</v>
      </c>
      <c r="N75" s="34">
        <f>Calculations!Q48</f>
        <v>0.42489335358000002</v>
      </c>
      <c r="O75" s="34">
        <f>Calculations!V48</f>
        <v>45.139299291212474</v>
      </c>
      <c r="P75" s="34">
        <f>Calculations!N48</f>
        <v>8.2758698520000007E-2</v>
      </c>
      <c r="Q75" s="34">
        <f>Calculations!T48</f>
        <v>10.531250902822816</v>
      </c>
      <c r="R75" s="34">
        <f>Calculations!M48</f>
        <v>1.6371296489999999E-2</v>
      </c>
      <c r="S75" s="34">
        <f>Calculations!R48</f>
        <v>1.7392337296425784</v>
      </c>
      <c r="T75" s="34">
        <f>Calculations!X48</f>
        <v>0</v>
      </c>
      <c r="U75" s="34">
        <f>Calculations!AA48</f>
        <v>0</v>
      </c>
      <c r="V75" s="34">
        <f>Calculations!Y48</f>
        <v>0</v>
      </c>
      <c r="W75" s="34">
        <f>Calculations!AB48</f>
        <v>0</v>
      </c>
      <c r="X75" s="34">
        <f>Calculations!Z48</f>
        <v>0</v>
      </c>
      <c r="Y75" s="34">
        <f>Calculations!AC48</f>
        <v>0</v>
      </c>
      <c r="Z75" s="34">
        <f>Calculations!AE48</f>
        <v>0.24253257539</v>
      </c>
      <c r="AA75" s="34">
        <f>Calculations!AG48</f>
        <v>25.76587846375077</v>
      </c>
      <c r="AB75" s="34">
        <f>Calculations!AF48</f>
        <v>0.14793107179000001</v>
      </c>
      <c r="AC75" s="34">
        <f>Calculations!AH48</f>
        <v>15.715719880615623</v>
      </c>
      <c r="AD75" s="21" t="s">
        <v>54</v>
      </c>
      <c r="AE75" s="20" t="s">
        <v>786</v>
      </c>
      <c r="AF75" s="26" t="s">
        <v>795</v>
      </c>
      <c r="AG75" s="26" t="s">
        <v>796</v>
      </c>
      <c r="AH75" s="26"/>
      <c r="AI75" s="20"/>
    </row>
    <row r="76" spans="2:35" x14ac:dyDescent="0.2">
      <c r="B76" s="11" t="str">
        <f>Calculations!A49</f>
        <v>CfS:90</v>
      </c>
      <c r="C76" s="20" t="str">
        <f>Calculations!B49</f>
        <v>Tir na Nog, Sawtry Way, Houghton</v>
      </c>
      <c r="D76" s="11" t="str">
        <f>Calculations!C49</f>
        <v>Mixed Use</v>
      </c>
      <c r="E76" s="34">
        <f>Calculations!D49</f>
        <v>0.92098285430600002</v>
      </c>
      <c r="F76" s="34">
        <f>Calculations!H49</f>
        <v>0.92098285430600002</v>
      </c>
      <c r="G76" s="34">
        <f>Calculations!L49</f>
        <v>100</v>
      </c>
      <c r="H76" s="34">
        <f>Calculations!G49</f>
        <v>0</v>
      </c>
      <c r="I76" s="34">
        <f>Calculations!K49</f>
        <v>0</v>
      </c>
      <c r="J76" s="34">
        <f>Calculations!F49</f>
        <v>0</v>
      </c>
      <c r="K76" s="34">
        <f>Calculations!J49</f>
        <v>0</v>
      </c>
      <c r="L76" s="34">
        <f>Calculations!E49</f>
        <v>0</v>
      </c>
      <c r="M76" s="34">
        <f>Calculations!I49</f>
        <v>0</v>
      </c>
      <c r="N76" s="34">
        <f>Calculations!Q49</f>
        <v>0.13261675465</v>
      </c>
      <c r="O76" s="34">
        <f>Calculations!V49</f>
        <v>14.399481383389315</v>
      </c>
      <c r="P76" s="34">
        <f>Calculations!N49</f>
        <v>3.1421748950000002E-2</v>
      </c>
      <c r="Q76" s="34">
        <f>Calculations!T49</f>
        <v>5.0905170830056541</v>
      </c>
      <c r="R76" s="34">
        <f>Calculations!M49</f>
        <v>1.546104058E-2</v>
      </c>
      <c r="S76" s="34">
        <f>Calculations!R49</f>
        <v>1.6787544423561018</v>
      </c>
      <c r="T76" s="34">
        <f>Calculations!X49</f>
        <v>0</v>
      </c>
      <c r="U76" s="34">
        <f>Calculations!AA49</f>
        <v>0</v>
      </c>
      <c r="V76" s="34">
        <f>Calculations!Y49</f>
        <v>0</v>
      </c>
      <c r="W76" s="34">
        <f>Calculations!AB49</f>
        <v>0</v>
      </c>
      <c r="X76" s="34">
        <f>Calculations!Z49</f>
        <v>0</v>
      </c>
      <c r="Y76" s="34">
        <f>Calculations!AC49</f>
        <v>0</v>
      </c>
      <c r="Z76" s="34">
        <f>Calculations!AE49</f>
        <v>4.8030671759999997E-2</v>
      </c>
      <c r="AA76" s="34">
        <f>Calculations!AG49</f>
        <v>5.2151537387949709</v>
      </c>
      <c r="AB76" s="34">
        <f>Calculations!AF49</f>
        <v>6.0321631899999999E-2</v>
      </c>
      <c r="AC76" s="34">
        <f>Calculations!AH49</f>
        <v>6.549701942655048</v>
      </c>
      <c r="AD76" s="21" t="s">
        <v>54</v>
      </c>
      <c r="AE76" s="20" t="s">
        <v>786</v>
      </c>
      <c r="AF76" s="26" t="s">
        <v>795</v>
      </c>
      <c r="AG76" s="26" t="s">
        <v>796</v>
      </c>
      <c r="AH76" s="26"/>
      <c r="AI76" s="20"/>
    </row>
    <row r="77" spans="2:35" x14ac:dyDescent="0.2">
      <c r="B77" s="11" t="str">
        <f>Calculations!A50</f>
        <v>CfS:98</v>
      </c>
      <c r="C77" s="20" t="str">
        <f>Calculations!B50</f>
        <v>Land West of Warren Lane, Bythorn</v>
      </c>
      <c r="D77" s="11" t="str">
        <f>Calculations!C50</f>
        <v>Residential</v>
      </c>
      <c r="E77" s="34">
        <f>Calculations!D50</f>
        <v>0.54568670458400004</v>
      </c>
      <c r="F77" s="34">
        <f>Calculations!H50</f>
        <v>0.54568670458400004</v>
      </c>
      <c r="G77" s="34">
        <f>Calculations!L50</f>
        <v>100</v>
      </c>
      <c r="H77" s="34">
        <f>Calculations!G50</f>
        <v>0</v>
      </c>
      <c r="I77" s="34">
        <f>Calculations!K50</f>
        <v>0</v>
      </c>
      <c r="J77" s="34">
        <f>Calculations!F50</f>
        <v>0</v>
      </c>
      <c r="K77" s="34">
        <f>Calculations!J50</f>
        <v>0</v>
      </c>
      <c r="L77" s="34">
        <f>Calculations!E50</f>
        <v>0</v>
      </c>
      <c r="M77" s="34">
        <f>Calculations!I50</f>
        <v>0</v>
      </c>
      <c r="N77" s="34">
        <f>Calculations!Q50</f>
        <v>0</v>
      </c>
      <c r="O77" s="34">
        <f>Calculations!V50</f>
        <v>0</v>
      </c>
      <c r="P77" s="34">
        <f>Calculations!N50</f>
        <v>0</v>
      </c>
      <c r="Q77" s="34">
        <f>Calculations!T50</f>
        <v>0</v>
      </c>
      <c r="R77" s="34">
        <f>Calculations!M50</f>
        <v>0</v>
      </c>
      <c r="S77" s="34">
        <f>Calculations!R50</f>
        <v>0</v>
      </c>
      <c r="T77" s="34">
        <f>Calculations!X50</f>
        <v>0</v>
      </c>
      <c r="U77" s="34">
        <f>Calculations!AA50</f>
        <v>0</v>
      </c>
      <c r="V77" s="34">
        <f>Calculations!Y50</f>
        <v>0</v>
      </c>
      <c r="W77" s="34">
        <f>Calculations!AB50</f>
        <v>0</v>
      </c>
      <c r="X77" s="34">
        <f>Calculations!Z50</f>
        <v>0</v>
      </c>
      <c r="Y77" s="34">
        <f>Calculations!AC50</f>
        <v>0</v>
      </c>
      <c r="Z77" s="34">
        <f>Calculations!AE50</f>
        <v>0</v>
      </c>
      <c r="AA77" s="34">
        <f>Calculations!AG50</f>
        <v>0</v>
      </c>
      <c r="AB77" s="34">
        <f>Calculations!AF50</f>
        <v>0</v>
      </c>
      <c r="AC77" s="34">
        <f>Calculations!AH50</f>
        <v>0</v>
      </c>
      <c r="AD77" s="21" t="s">
        <v>54</v>
      </c>
      <c r="AE77" s="20" t="s">
        <v>799</v>
      </c>
      <c r="AF77" s="26" t="s">
        <v>800</v>
      </c>
      <c r="AG77" s="26" t="s">
        <v>801</v>
      </c>
      <c r="AH77" s="26"/>
      <c r="AI77" s="20"/>
    </row>
    <row r="78" spans="2:35" x14ac:dyDescent="0.2">
      <c r="B78" s="11" t="str">
        <f>Calculations!A51</f>
        <v>CfS:99</v>
      </c>
      <c r="C78" s="20" t="str">
        <f>Calculations!B51</f>
        <v>Land West of Brookside, Molesworth</v>
      </c>
      <c r="D78" s="11" t="str">
        <f>Calculations!C51</f>
        <v>Residential</v>
      </c>
      <c r="E78" s="34">
        <f>Calculations!D51</f>
        <v>0.49830816467299999</v>
      </c>
      <c r="F78" s="34">
        <f>Calculations!H51</f>
        <v>0.49830816467299999</v>
      </c>
      <c r="G78" s="34">
        <f>Calculations!L51</f>
        <v>100</v>
      </c>
      <c r="H78" s="34">
        <f>Calculations!G51</f>
        <v>0</v>
      </c>
      <c r="I78" s="34">
        <f>Calculations!K51</f>
        <v>0</v>
      </c>
      <c r="J78" s="34">
        <f>Calculations!F51</f>
        <v>0</v>
      </c>
      <c r="K78" s="34">
        <f>Calculations!J51</f>
        <v>0</v>
      </c>
      <c r="L78" s="34">
        <f>Calculations!E51</f>
        <v>0</v>
      </c>
      <c r="M78" s="34">
        <f>Calculations!I51</f>
        <v>0</v>
      </c>
      <c r="N78" s="34">
        <f>Calculations!Q51</f>
        <v>0.19975237829</v>
      </c>
      <c r="O78" s="34">
        <f>Calculations!V51</f>
        <v>40.086113865118307</v>
      </c>
      <c r="P78" s="34">
        <f>Calculations!N51</f>
        <v>1.7208840560000001E-2</v>
      </c>
      <c r="Q78" s="34">
        <f>Calculations!T51</f>
        <v>3.5236715941675185</v>
      </c>
      <c r="R78" s="34">
        <f>Calculations!M51</f>
        <v>3.4990268999999998E-4</v>
      </c>
      <c r="S78" s="34">
        <f>Calculations!R51</f>
        <v>7.0218133036133029E-2</v>
      </c>
      <c r="T78" s="34">
        <f>Calculations!X51</f>
        <v>0</v>
      </c>
      <c r="U78" s="34">
        <f>Calculations!AA51</f>
        <v>0</v>
      </c>
      <c r="V78" s="34">
        <f>Calculations!Y51</f>
        <v>0</v>
      </c>
      <c r="W78" s="34">
        <f>Calculations!AB51</f>
        <v>0</v>
      </c>
      <c r="X78" s="34">
        <f>Calculations!Z51</f>
        <v>0</v>
      </c>
      <c r="Y78" s="34">
        <f>Calculations!AC51</f>
        <v>0</v>
      </c>
      <c r="Z78" s="34">
        <f>Calculations!AE51</f>
        <v>7.5704523539999999E-2</v>
      </c>
      <c r="AA78" s="34">
        <f>Calculations!AG51</f>
        <v>15.192310483148287</v>
      </c>
      <c r="AB78" s="34">
        <f>Calculations!AF51</f>
        <v>0.11789295508</v>
      </c>
      <c r="AC78" s="34">
        <f>Calculations!AH51</f>
        <v>23.658644075672282</v>
      </c>
      <c r="AD78" s="21" t="s">
        <v>54</v>
      </c>
      <c r="AE78" s="20" t="s">
        <v>786</v>
      </c>
      <c r="AF78" s="26" t="s">
        <v>795</v>
      </c>
      <c r="AG78" s="26" t="s">
        <v>796</v>
      </c>
      <c r="AH78" s="26"/>
      <c r="AI78" s="20"/>
    </row>
    <row r="79" spans="2:35" ht="63.75" x14ac:dyDescent="0.2">
      <c r="B79" s="11" t="str">
        <f>Calculations!A52</f>
        <v>CfS:74</v>
      </c>
      <c r="C79" s="20" t="str">
        <f>Calculations!B52</f>
        <v>Land South of New Road, Offord Cluny, PE19 5RL</v>
      </c>
      <c r="D79" s="11" t="str">
        <f>Calculations!C52</f>
        <v>Residential</v>
      </c>
      <c r="E79" s="34">
        <f>Calculations!D52</f>
        <v>2.9464457496100001</v>
      </c>
      <c r="F79" s="34">
        <f>Calculations!H52</f>
        <v>2.7990405808199998</v>
      </c>
      <c r="G79" s="34">
        <f>Calculations!L52</f>
        <v>94.997187074986485</v>
      </c>
      <c r="H79" s="34">
        <f>Calculations!G52</f>
        <v>0</v>
      </c>
      <c r="I79" s="34">
        <f>Calculations!K52</f>
        <v>0</v>
      </c>
      <c r="J79" s="34">
        <f>Calculations!F52</f>
        <v>0</v>
      </c>
      <c r="K79" s="34">
        <f>Calculations!J52</f>
        <v>0</v>
      </c>
      <c r="L79" s="34">
        <f>Calculations!E52</f>
        <v>0.14740516879000001</v>
      </c>
      <c r="M79" s="34">
        <f>Calculations!I52</f>
        <v>5.0028129250135009</v>
      </c>
      <c r="N79" s="34">
        <f>Calculations!Q52</f>
        <v>2.3297672807400001</v>
      </c>
      <c r="O79" s="34">
        <f>Calculations!V52</f>
        <v>79.070428534052411</v>
      </c>
      <c r="P79" s="34">
        <f>Calculations!N52</f>
        <v>0.28769760708999997</v>
      </c>
      <c r="Q79" s="34">
        <f>Calculations!T52</f>
        <v>46.907390815287833</v>
      </c>
      <c r="R79" s="34">
        <f>Calculations!M52</f>
        <v>1.0944032158400001</v>
      </c>
      <c r="S79" s="34">
        <f>Calculations!R52</f>
        <v>37.143165319940422</v>
      </c>
      <c r="T79" s="34">
        <f>Calculations!X52</f>
        <v>0</v>
      </c>
      <c r="U79" s="34">
        <f>Calculations!AA52</f>
        <v>0</v>
      </c>
      <c r="V79" s="34">
        <f>Calculations!Y52</f>
        <v>0</v>
      </c>
      <c r="W79" s="34">
        <f>Calculations!AB52</f>
        <v>0</v>
      </c>
      <c r="X79" s="34">
        <f>Calculations!Z52</f>
        <v>0</v>
      </c>
      <c r="Y79" s="34">
        <f>Calculations!AC52</f>
        <v>0</v>
      </c>
      <c r="Z79" s="34">
        <f>Calculations!AE52</f>
        <v>0.65902189325000005</v>
      </c>
      <c r="AA79" s="34">
        <f>Calculations!AG52</f>
        <v>22.366673248174688</v>
      </c>
      <c r="AB79" s="34">
        <f>Calculations!AF52</f>
        <v>0.53189421679000004</v>
      </c>
      <c r="AC79" s="34">
        <f>Calculations!AH52</f>
        <v>18.052062111118218</v>
      </c>
      <c r="AD79" s="21" t="s">
        <v>54</v>
      </c>
      <c r="AE79" s="20" t="s">
        <v>782</v>
      </c>
      <c r="AF79" s="26" t="s">
        <v>783</v>
      </c>
      <c r="AG79" s="26" t="s">
        <v>784</v>
      </c>
      <c r="AH79" s="26"/>
      <c r="AI79" s="20"/>
    </row>
    <row r="80" spans="2:35" x14ac:dyDescent="0.2">
      <c r="B80" s="11" t="str">
        <f>Calculations!A53</f>
        <v>CfS:54</v>
      </c>
      <c r="C80" s="20" t="str">
        <f>Calculations!B53</f>
        <v>Land to the west of A1 and north of Kimbolton Road</v>
      </c>
      <c r="D80" s="11" t="str">
        <f>Calculations!C53</f>
        <v>Mixed Use</v>
      </c>
      <c r="E80" s="34">
        <f>Calculations!D53</f>
        <v>16.124339342700001</v>
      </c>
      <c r="F80" s="34">
        <f>Calculations!H53</f>
        <v>16.124339342700001</v>
      </c>
      <c r="G80" s="34">
        <f>Calculations!L53</f>
        <v>100</v>
      </c>
      <c r="H80" s="34">
        <f>Calculations!G53</f>
        <v>0</v>
      </c>
      <c r="I80" s="34">
        <f>Calculations!K53</f>
        <v>0</v>
      </c>
      <c r="J80" s="34">
        <f>Calculations!F53</f>
        <v>0</v>
      </c>
      <c r="K80" s="34">
        <f>Calculations!J53</f>
        <v>0</v>
      </c>
      <c r="L80" s="34">
        <f>Calculations!E53</f>
        <v>0</v>
      </c>
      <c r="M80" s="34">
        <f>Calculations!I53</f>
        <v>0</v>
      </c>
      <c r="N80" s="34">
        <f>Calculations!Q53</f>
        <v>0.86171050763000001</v>
      </c>
      <c r="O80" s="34">
        <f>Calculations!V53</f>
        <v>5.3441600881472624</v>
      </c>
      <c r="P80" s="34">
        <f>Calculations!N53</f>
        <v>0.21490231186</v>
      </c>
      <c r="Q80" s="34">
        <f>Calculations!T53</f>
        <v>1.9645208140785624</v>
      </c>
      <c r="R80" s="34">
        <f>Calculations!M53</f>
        <v>0.10186369066000001</v>
      </c>
      <c r="S80" s="34">
        <f>Calculations!R53</f>
        <v>0.63173869325763676</v>
      </c>
      <c r="T80" s="34">
        <f>Calculations!X53</f>
        <v>0</v>
      </c>
      <c r="U80" s="34">
        <f>Calculations!AA53</f>
        <v>0</v>
      </c>
      <c r="V80" s="34">
        <f>Calculations!Y53</f>
        <v>0</v>
      </c>
      <c r="W80" s="34">
        <f>Calculations!AB53</f>
        <v>0</v>
      </c>
      <c r="X80" s="34">
        <f>Calculations!Z53</f>
        <v>0</v>
      </c>
      <c r="Y80" s="34">
        <f>Calculations!AC53</f>
        <v>0</v>
      </c>
      <c r="Z80" s="34">
        <f>Calculations!AE53</f>
        <v>0.34275114315999999</v>
      </c>
      <c r="AA80" s="34">
        <f>Calculations!AG53</f>
        <v>2.1256755757573056</v>
      </c>
      <c r="AB80" s="34">
        <f>Calculations!AF53</f>
        <v>0.31337260089000002</v>
      </c>
      <c r="AC80" s="34">
        <f>Calculations!AH53</f>
        <v>1.9434756006414224</v>
      </c>
      <c r="AD80" s="21" t="s">
        <v>54</v>
      </c>
      <c r="AE80" s="20" t="s">
        <v>786</v>
      </c>
      <c r="AF80" s="26" t="s">
        <v>795</v>
      </c>
      <c r="AG80" s="26" t="s">
        <v>796</v>
      </c>
      <c r="AH80" s="26"/>
      <c r="AI80" s="20"/>
    </row>
    <row r="81" spans="2:35" x14ac:dyDescent="0.2">
      <c r="B81" s="11" t="str">
        <f>Calculations!A54</f>
        <v>CfS:108</v>
      </c>
      <c r="C81" s="20" t="str">
        <f>Calculations!B54</f>
        <v>Land West of Farcet</v>
      </c>
      <c r="D81" s="11" t="str">
        <f>Calculations!C54</f>
        <v>Residential</v>
      </c>
      <c r="E81" s="34">
        <f>Calculations!D54</f>
        <v>8.1915773212400005</v>
      </c>
      <c r="F81" s="34">
        <f>Calculations!H54</f>
        <v>8.0212900989199998</v>
      </c>
      <c r="G81" s="34">
        <f>Calculations!L54</f>
        <v>97.921191296351907</v>
      </c>
      <c r="H81" s="34">
        <f>Calculations!G54</f>
        <v>4.6612176460000002E-2</v>
      </c>
      <c r="I81" s="34">
        <f>Calculations!K54</f>
        <v>0.56902565442602793</v>
      </c>
      <c r="J81" s="34">
        <f>Calculations!F54</f>
        <v>0.12367504586</v>
      </c>
      <c r="K81" s="34">
        <f>Calculations!J54</f>
        <v>1.5097830492220596</v>
      </c>
      <c r="L81" s="34">
        <f>Calculations!E54</f>
        <v>0</v>
      </c>
      <c r="M81" s="34">
        <f>Calculations!I54</f>
        <v>0</v>
      </c>
      <c r="N81" s="34">
        <f>Calculations!Q54</f>
        <v>0.81673095846999999</v>
      </c>
      <c r="O81" s="34">
        <f>Calculations!V54</f>
        <v>9.9703747696099061</v>
      </c>
      <c r="P81" s="34">
        <f>Calculations!N54</f>
        <v>6.5348170129999994E-2</v>
      </c>
      <c r="Q81" s="34">
        <f>Calculations!T54</f>
        <v>1.4696105755829798</v>
      </c>
      <c r="R81" s="34">
        <f>Calculations!M54</f>
        <v>5.5036116490000002E-2</v>
      </c>
      <c r="S81" s="34">
        <f>Calculations!R54</f>
        <v>0.67186225963217672</v>
      </c>
      <c r="T81" s="34">
        <f>Calculations!X54</f>
        <v>0.11233742381</v>
      </c>
      <c r="U81" s="34">
        <f>Calculations!AA54</f>
        <v>1.3713772012957683</v>
      </c>
      <c r="V81" s="34">
        <f>Calculations!Y54</f>
        <v>4.469954667E-2</v>
      </c>
      <c r="W81" s="34">
        <f>Calculations!AB54</f>
        <v>0.54567691809608165</v>
      </c>
      <c r="X81" s="34">
        <f>Calculations!Z54</f>
        <v>0</v>
      </c>
      <c r="Y81" s="34">
        <f>Calculations!AC54</f>
        <v>0</v>
      </c>
      <c r="Z81" s="34">
        <f>Calculations!AE54</f>
        <v>0.31763563768999997</v>
      </c>
      <c r="AA81" s="34">
        <f>Calculations!AG54</f>
        <v>3.8775882254861984</v>
      </c>
      <c r="AB81" s="34">
        <f>Calculations!AF54</f>
        <v>0.54829482746000002</v>
      </c>
      <c r="AC81" s="34">
        <f>Calculations!AH54</f>
        <v>6.6933974490886188</v>
      </c>
      <c r="AD81" s="21" t="s">
        <v>54</v>
      </c>
      <c r="AE81" s="20" t="s">
        <v>786</v>
      </c>
      <c r="AF81" s="26" t="s">
        <v>787</v>
      </c>
      <c r="AG81" s="26" t="s">
        <v>788</v>
      </c>
      <c r="AH81" s="26"/>
      <c r="AI81" s="20"/>
    </row>
    <row r="82" spans="2:35" ht="63.75" x14ac:dyDescent="0.2">
      <c r="B82" s="11" t="str">
        <f>Calculations!A55</f>
        <v>CfS:109</v>
      </c>
      <c r="C82" s="20" t="str">
        <f>Calculations!B55</f>
        <v>Land South of Meadow Lane St Ives</v>
      </c>
      <c r="D82" s="11" t="str">
        <f>Calculations!C55</f>
        <v>Residential</v>
      </c>
      <c r="E82" s="34">
        <f>Calculations!D55</f>
        <v>0.68598322549599999</v>
      </c>
      <c r="F82" s="34">
        <f>Calculations!H55</f>
        <v>0.68598322549599999</v>
      </c>
      <c r="G82" s="34">
        <f>Calculations!L55</f>
        <v>100</v>
      </c>
      <c r="H82" s="34">
        <f>Calculations!G55</f>
        <v>0</v>
      </c>
      <c r="I82" s="34">
        <f>Calculations!K55</f>
        <v>0</v>
      </c>
      <c r="J82" s="34">
        <f>Calculations!F55</f>
        <v>0</v>
      </c>
      <c r="K82" s="34">
        <f>Calculations!J55</f>
        <v>0</v>
      </c>
      <c r="L82" s="34">
        <f>Calculations!E55</f>
        <v>0</v>
      </c>
      <c r="M82" s="34">
        <f>Calculations!I55</f>
        <v>0</v>
      </c>
      <c r="N82" s="34">
        <f>Calculations!Q55</f>
        <v>1.4226742989999999E-2</v>
      </c>
      <c r="O82" s="34">
        <f>Calculations!V55</f>
        <v>2.0739199533215054</v>
      </c>
      <c r="P82" s="34">
        <f>Calculations!N55</f>
        <v>0</v>
      </c>
      <c r="Q82" s="34">
        <f>Calculations!T55</f>
        <v>0</v>
      </c>
      <c r="R82" s="34">
        <f>Calculations!M55</f>
        <v>0</v>
      </c>
      <c r="S82" s="34">
        <f>Calculations!R55</f>
        <v>0</v>
      </c>
      <c r="T82" s="34">
        <f>Calculations!X55</f>
        <v>0</v>
      </c>
      <c r="U82" s="34">
        <f>Calculations!AA55</f>
        <v>0</v>
      </c>
      <c r="V82" s="34">
        <f>Calculations!Y55</f>
        <v>0</v>
      </c>
      <c r="W82" s="34">
        <f>Calculations!AB55</f>
        <v>0</v>
      </c>
      <c r="X82" s="34">
        <f>Calculations!Z55</f>
        <v>3.9458969599999996E-3</v>
      </c>
      <c r="Y82" s="34">
        <f>Calculations!AC55</f>
        <v>0.57521770406950101</v>
      </c>
      <c r="Z82" s="34">
        <f>Calculations!AE55</f>
        <v>0</v>
      </c>
      <c r="AA82" s="34">
        <f>Calculations!AG55</f>
        <v>0</v>
      </c>
      <c r="AB82" s="34">
        <f>Calculations!AF55</f>
        <v>0</v>
      </c>
      <c r="AC82" s="34">
        <f>Calculations!AH55</f>
        <v>0</v>
      </c>
      <c r="AD82" s="21" t="s">
        <v>54</v>
      </c>
      <c r="AE82" s="20" t="s">
        <v>782</v>
      </c>
      <c r="AF82" s="26" t="s">
        <v>785</v>
      </c>
      <c r="AG82" s="26" t="s">
        <v>784</v>
      </c>
      <c r="AH82" s="26"/>
      <c r="AI82" s="20"/>
    </row>
    <row r="83" spans="2:35" x14ac:dyDescent="0.2">
      <c r="B83" s="11" t="str">
        <f>Calculations!A56</f>
        <v>CfS:111</v>
      </c>
      <c r="C83" s="20" t="str">
        <f>Calculations!B56</f>
        <v>Home Farm, Bythorn</v>
      </c>
      <c r="D83" s="11" t="str">
        <f>Calculations!C56</f>
        <v>Residential</v>
      </c>
      <c r="E83" s="34">
        <f>Calculations!D56</f>
        <v>0.983910648951</v>
      </c>
      <c r="F83" s="34">
        <f>Calculations!H56</f>
        <v>0.983910648951</v>
      </c>
      <c r="G83" s="34">
        <f>Calculations!L56</f>
        <v>100</v>
      </c>
      <c r="H83" s="34">
        <f>Calculations!G56</f>
        <v>0</v>
      </c>
      <c r="I83" s="34">
        <f>Calculations!K56</f>
        <v>0</v>
      </c>
      <c r="J83" s="34">
        <f>Calculations!F56</f>
        <v>0</v>
      </c>
      <c r="K83" s="34">
        <f>Calculations!J56</f>
        <v>0</v>
      </c>
      <c r="L83" s="34">
        <f>Calculations!E56</f>
        <v>0</v>
      </c>
      <c r="M83" s="34">
        <f>Calculations!I56</f>
        <v>0</v>
      </c>
      <c r="N83" s="34">
        <f>Calculations!Q56</f>
        <v>4.8076267089999999E-2</v>
      </c>
      <c r="O83" s="34">
        <f>Calculations!V56</f>
        <v>4.8862431910109612</v>
      </c>
      <c r="P83" s="34">
        <f>Calculations!N56</f>
        <v>0</v>
      </c>
      <c r="Q83" s="34">
        <f>Calculations!T56</f>
        <v>0</v>
      </c>
      <c r="R83" s="34">
        <f>Calculations!M56</f>
        <v>0</v>
      </c>
      <c r="S83" s="34">
        <f>Calculations!R56</f>
        <v>0</v>
      </c>
      <c r="T83" s="34">
        <f>Calculations!X56</f>
        <v>0</v>
      </c>
      <c r="U83" s="34">
        <f>Calculations!AA56</f>
        <v>0</v>
      </c>
      <c r="V83" s="34">
        <f>Calculations!Y56</f>
        <v>0</v>
      </c>
      <c r="W83" s="34">
        <f>Calculations!AB56</f>
        <v>0</v>
      </c>
      <c r="X83" s="34">
        <f>Calculations!Z56</f>
        <v>0</v>
      </c>
      <c r="Y83" s="34">
        <f>Calculations!AC56</f>
        <v>0</v>
      </c>
      <c r="Z83" s="34">
        <f>Calculations!AE56</f>
        <v>1.97590409E-2</v>
      </c>
      <c r="AA83" s="34">
        <f>Calculations!AG56</f>
        <v>2.0082149655627952</v>
      </c>
      <c r="AB83" s="34">
        <f>Calculations!AF56</f>
        <v>2.7516805799999999E-2</v>
      </c>
      <c r="AC83" s="34">
        <f>Calculations!AH56</f>
        <v>2.7966773028970815</v>
      </c>
      <c r="AD83" s="21" t="s">
        <v>54</v>
      </c>
      <c r="AE83" s="20" t="s">
        <v>786</v>
      </c>
      <c r="AF83" s="26" t="s">
        <v>797</v>
      </c>
      <c r="AG83" s="26" t="s">
        <v>796</v>
      </c>
      <c r="AH83" s="26"/>
      <c r="AI83" s="20"/>
    </row>
    <row r="84" spans="2:35" x14ac:dyDescent="0.2">
      <c r="B84" s="11" t="str">
        <f>Calculations!A57</f>
        <v>CfS:112</v>
      </c>
      <c r="C84" s="20" t="str">
        <f>Calculations!B57</f>
        <v>Land off Main Street, Bythorn</v>
      </c>
      <c r="D84" s="11" t="str">
        <f>Calculations!C57</f>
        <v>Residential</v>
      </c>
      <c r="E84" s="34">
        <f>Calculations!D57</f>
        <v>0.615775630899</v>
      </c>
      <c r="F84" s="34">
        <f>Calculations!H57</f>
        <v>0.615775630899</v>
      </c>
      <c r="G84" s="34">
        <f>Calculations!L57</f>
        <v>100</v>
      </c>
      <c r="H84" s="34">
        <f>Calculations!G57</f>
        <v>0</v>
      </c>
      <c r="I84" s="34">
        <f>Calculations!K57</f>
        <v>0</v>
      </c>
      <c r="J84" s="34">
        <f>Calculations!F57</f>
        <v>0</v>
      </c>
      <c r="K84" s="34">
        <f>Calculations!J57</f>
        <v>0</v>
      </c>
      <c r="L84" s="34">
        <f>Calculations!E57</f>
        <v>0</v>
      </c>
      <c r="M84" s="34">
        <f>Calculations!I57</f>
        <v>0</v>
      </c>
      <c r="N84" s="34">
        <f>Calculations!Q57</f>
        <v>2.3599710000000001E-5</v>
      </c>
      <c r="O84" s="34">
        <f>Calculations!V57</f>
        <v>3.8325176924500349E-3</v>
      </c>
      <c r="P84" s="34">
        <f>Calculations!N57</f>
        <v>0</v>
      </c>
      <c r="Q84" s="34">
        <f>Calculations!T57</f>
        <v>0</v>
      </c>
      <c r="R84" s="34">
        <f>Calculations!M57</f>
        <v>0</v>
      </c>
      <c r="S84" s="34">
        <f>Calculations!R57</f>
        <v>0</v>
      </c>
      <c r="T84" s="34">
        <f>Calculations!X57</f>
        <v>0</v>
      </c>
      <c r="U84" s="34">
        <f>Calculations!AA57</f>
        <v>0</v>
      </c>
      <c r="V84" s="34">
        <f>Calculations!Y57</f>
        <v>0</v>
      </c>
      <c r="W84" s="34">
        <f>Calculations!AB57</f>
        <v>0</v>
      </c>
      <c r="X84" s="34">
        <f>Calculations!Z57</f>
        <v>0</v>
      </c>
      <c r="Y84" s="34">
        <f>Calculations!AC57</f>
        <v>0</v>
      </c>
      <c r="Z84" s="34">
        <f>Calculations!AE57</f>
        <v>0</v>
      </c>
      <c r="AA84" s="34">
        <f>Calculations!AG57</f>
        <v>0</v>
      </c>
      <c r="AB84" s="34">
        <f>Calculations!AF57</f>
        <v>1.7349189999999999E-5</v>
      </c>
      <c r="AC84" s="34">
        <f>Calculations!AH57</f>
        <v>2.8174531646650413E-3</v>
      </c>
      <c r="AD84" s="21" t="s">
        <v>54</v>
      </c>
      <c r="AE84" s="20" t="s">
        <v>786</v>
      </c>
      <c r="AF84" s="26" t="s">
        <v>797</v>
      </c>
      <c r="AG84" s="26" t="s">
        <v>796</v>
      </c>
      <c r="AH84" s="26"/>
      <c r="AI84" s="20"/>
    </row>
    <row r="85" spans="2:35" x14ac:dyDescent="0.2">
      <c r="B85" s="11" t="str">
        <f>Calculations!A58</f>
        <v>CfS:113</v>
      </c>
      <c r="C85" s="20" t="str">
        <f>Calculations!B58</f>
        <v>Land East of Clack Lane, Bythorn</v>
      </c>
      <c r="D85" s="11" t="str">
        <f>Calculations!C58</f>
        <v>Residential</v>
      </c>
      <c r="E85" s="34">
        <f>Calculations!D58</f>
        <v>0.35132603209899999</v>
      </c>
      <c r="F85" s="34">
        <f>Calculations!H58</f>
        <v>0.35132603209899999</v>
      </c>
      <c r="G85" s="34">
        <f>Calculations!L58</f>
        <v>100</v>
      </c>
      <c r="H85" s="34">
        <f>Calculations!G58</f>
        <v>0</v>
      </c>
      <c r="I85" s="34">
        <f>Calculations!K58</f>
        <v>0</v>
      </c>
      <c r="J85" s="34">
        <f>Calculations!F58</f>
        <v>0</v>
      </c>
      <c r="K85" s="34">
        <f>Calculations!J58</f>
        <v>0</v>
      </c>
      <c r="L85" s="34">
        <f>Calculations!E58</f>
        <v>0</v>
      </c>
      <c r="M85" s="34">
        <f>Calculations!I58</f>
        <v>0</v>
      </c>
      <c r="N85" s="34">
        <f>Calculations!Q58</f>
        <v>0.20278175980000002</v>
      </c>
      <c r="O85" s="34">
        <f>Calculations!V58</f>
        <v>57.718967930864352</v>
      </c>
      <c r="P85" s="34">
        <f>Calculations!N58</f>
        <v>2.1937016600000001E-2</v>
      </c>
      <c r="Q85" s="34">
        <f>Calculations!T58</f>
        <v>36.184503428478465</v>
      </c>
      <c r="R85" s="34">
        <f>Calculations!M58</f>
        <v>0.10518856353</v>
      </c>
      <c r="S85" s="34">
        <f>Calculations!R58</f>
        <v>29.940441048888449</v>
      </c>
      <c r="T85" s="34">
        <f>Calculations!X58</f>
        <v>0</v>
      </c>
      <c r="U85" s="34">
        <f>Calculations!AA58</f>
        <v>0</v>
      </c>
      <c r="V85" s="34">
        <f>Calculations!Y58</f>
        <v>0</v>
      </c>
      <c r="W85" s="34">
        <f>Calculations!AB58</f>
        <v>0</v>
      </c>
      <c r="X85" s="34">
        <f>Calculations!Z58</f>
        <v>0</v>
      </c>
      <c r="Y85" s="34">
        <f>Calculations!AC58</f>
        <v>0</v>
      </c>
      <c r="Z85" s="34">
        <f>Calculations!AE58</f>
        <v>5.4095366249999999E-2</v>
      </c>
      <c r="AA85" s="34">
        <f>Calculations!AG58</f>
        <v>15.397483052083228</v>
      </c>
      <c r="AB85" s="34">
        <f>Calculations!AF58</f>
        <v>4.1055572800000002E-2</v>
      </c>
      <c r="AC85" s="34">
        <f>Calculations!AH58</f>
        <v>11.685889757361041</v>
      </c>
      <c r="AD85" s="21" t="s">
        <v>54</v>
      </c>
      <c r="AE85" s="20" t="s">
        <v>786</v>
      </c>
      <c r="AF85" s="26" t="s">
        <v>795</v>
      </c>
      <c r="AG85" s="26" t="s">
        <v>796</v>
      </c>
      <c r="AH85" s="26"/>
      <c r="AI85" s="20"/>
    </row>
    <row r="86" spans="2:35" x14ac:dyDescent="0.2">
      <c r="B86" s="11" t="str">
        <f>Calculations!A59</f>
        <v>CfS:114</v>
      </c>
      <c r="C86" s="20" t="str">
        <f>Calculations!B59</f>
        <v>Land West of Clack Lane, Bythorn</v>
      </c>
      <c r="D86" s="11" t="str">
        <f>Calculations!C59</f>
        <v>Residential</v>
      </c>
      <c r="E86" s="34">
        <f>Calculations!D59</f>
        <v>1.30439489333</v>
      </c>
      <c r="F86" s="34">
        <f>Calculations!H59</f>
        <v>1.30439489333</v>
      </c>
      <c r="G86" s="34">
        <f>Calculations!L59</f>
        <v>100</v>
      </c>
      <c r="H86" s="34">
        <f>Calculations!G59</f>
        <v>0</v>
      </c>
      <c r="I86" s="34">
        <f>Calculations!K59</f>
        <v>0</v>
      </c>
      <c r="J86" s="34">
        <f>Calculations!F59</f>
        <v>0</v>
      </c>
      <c r="K86" s="34">
        <f>Calculations!J59</f>
        <v>0</v>
      </c>
      <c r="L86" s="34">
        <f>Calculations!E59</f>
        <v>0</v>
      </c>
      <c r="M86" s="34">
        <f>Calculations!I59</f>
        <v>0</v>
      </c>
      <c r="N86" s="34">
        <f>Calculations!Q59</f>
        <v>0.23836452999999999</v>
      </c>
      <c r="O86" s="34">
        <f>Calculations!V59</f>
        <v>18.273954553093759</v>
      </c>
      <c r="P86" s="34">
        <f>Calculations!N59</f>
        <v>6.3330422500000004E-3</v>
      </c>
      <c r="Q86" s="34">
        <f>Calculations!T59</f>
        <v>1.6973411651036547</v>
      </c>
      <c r="R86" s="34">
        <f>Calculations!M59</f>
        <v>1.5806989229999999E-2</v>
      </c>
      <c r="S86" s="34">
        <f>Calculations!R59</f>
        <v>1.2118254457165354</v>
      </c>
      <c r="T86" s="34">
        <f>Calculations!X59</f>
        <v>0</v>
      </c>
      <c r="U86" s="34">
        <f>Calculations!AA59</f>
        <v>0</v>
      </c>
      <c r="V86" s="34">
        <f>Calculations!Y59</f>
        <v>0</v>
      </c>
      <c r="W86" s="34">
        <f>Calculations!AB59</f>
        <v>0</v>
      </c>
      <c r="X86" s="34">
        <f>Calculations!Z59</f>
        <v>0</v>
      </c>
      <c r="Y86" s="34">
        <f>Calculations!AC59</f>
        <v>0</v>
      </c>
      <c r="Z86" s="34">
        <f>Calculations!AE59</f>
        <v>7.9699690190000005E-2</v>
      </c>
      <c r="AA86" s="34">
        <f>Calculations!AG59</f>
        <v>6.1100890993626962</v>
      </c>
      <c r="AB86" s="34">
        <f>Calculations!AF59</f>
        <v>0.13205220442999999</v>
      </c>
      <c r="AC86" s="34">
        <f>Calculations!AH59</f>
        <v>10.123637029341849</v>
      </c>
      <c r="AD86" s="21" t="s">
        <v>54</v>
      </c>
      <c r="AE86" s="20" t="s">
        <v>786</v>
      </c>
      <c r="AF86" s="26" t="s">
        <v>795</v>
      </c>
      <c r="AG86" s="26" t="s">
        <v>796</v>
      </c>
      <c r="AH86" s="26"/>
      <c r="AI86" s="20"/>
    </row>
    <row r="87" spans="2:35" ht="25.5" x14ac:dyDescent="0.2">
      <c r="B87" s="11" t="str">
        <f>Calculations!A60</f>
        <v>CfS:107</v>
      </c>
      <c r="C87" s="20" t="str">
        <f>Calculations!B60</f>
        <v>Land north of The Pasture and south of Rectory Lane, Somersham</v>
      </c>
      <c r="D87" s="11" t="str">
        <f>Calculations!C60</f>
        <v>Residential</v>
      </c>
      <c r="E87" s="34">
        <f>Calculations!D60</f>
        <v>1.0194673459500001</v>
      </c>
      <c r="F87" s="34">
        <f>Calculations!H60</f>
        <v>1.0194673459500001</v>
      </c>
      <c r="G87" s="34">
        <f>Calculations!L60</f>
        <v>100</v>
      </c>
      <c r="H87" s="34">
        <f>Calculations!G60</f>
        <v>0</v>
      </c>
      <c r="I87" s="34">
        <f>Calculations!K60</f>
        <v>0</v>
      </c>
      <c r="J87" s="34">
        <f>Calculations!F60</f>
        <v>0</v>
      </c>
      <c r="K87" s="34">
        <f>Calculations!J60</f>
        <v>0</v>
      </c>
      <c r="L87" s="34">
        <f>Calculations!E60</f>
        <v>0</v>
      </c>
      <c r="M87" s="34">
        <f>Calculations!I60</f>
        <v>0</v>
      </c>
      <c r="N87" s="34">
        <f>Calculations!Q60</f>
        <v>3.1701199460000003E-2</v>
      </c>
      <c r="O87" s="34">
        <f>Calculations!V60</f>
        <v>3.1095845870824772</v>
      </c>
      <c r="P87" s="34">
        <f>Calculations!N60</f>
        <v>1.8119305200000001E-3</v>
      </c>
      <c r="Q87" s="34">
        <f>Calculations!T60</f>
        <v>1.2882930416727782</v>
      </c>
      <c r="R87" s="34">
        <f>Calculations!M60</f>
        <v>1.1321796360000001E-2</v>
      </c>
      <c r="S87" s="34">
        <f>Calculations!R60</f>
        <v>1.1105599806582995</v>
      </c>
      <c r="T87" s="34">
        <f>Calculations!X60</f>
        <v>0</v>
      </c>
      <c r="U87" s="34">
        <f>Calculations!AA60</f>
        <v>0</v>
      </c>
      <c r="V87" s="34">
        <f>Calculations!Y60</f>
        <v>0</v>
      </c>
      <c r="W87" s="34">
        <f>Calculations!AB60</f>
        <v>0</v>
      </c>
      <c r="X87" s="34">
        <f>Calculations!Z60</f>
        <v>0</v>
      </c>
      <c r="Y87" s="34">
        <f>Calculations!AC60</f>
        <v>0</v>
      </c>
      <c r="Z87" s="34">
        <f>Calculations!AE60</f>
        <v>6.0529901299999998E-3</v>
      </c>
      <c r="AA87" s="34">
        <f>Calculations!AG60</f>
        <v>0.59374046202131803</v>
      </c>
      <c r="AB87" s="34">
        <f>Calculations!AF60</f>
        <v>1.147662136E-2</v>
      </c>
      <c r="AC87" s="34">
        <f>Calculations!AH60</f>
        <v>1.1257468329508291</v>
      </c>
      <c r="AD87" s="21" t="s">
        <v>54</v>
      </c>
      <c r="AE87" s="20" t="s">
        <v>786</v>
      </c>
      <c r="AF87" s="26" t="s">
        <v>795</v>
      </c>
      <c r="AG87" s="26" t="s">
        <v>796</v>
      </c>
      <c r="AH87" s="26"/>
      <c r="AI87" s="20"/>
    </row>
    <row r="88" spans="2:35" x14ac:dyDescent="0.2">
      <c r="B88" s="11" t="str">
        <f>Calculations!A61</f>
        <v>CfS:297</v>
      </c>
      <c r="C88" s="20" t="str">
        <f>Calculations!B61</f>
        <v>Land at Sand Road, Great Gransden</v>
      </c>
      <c r="D88" s="11" t="str">
        <f>Calculations!C61</f>
        <v>Employment</v>
      </c>
      <c r="E88" s="34">
        <f>Calculations!D61</f>
        <v>8.5232917853799997</v>
      </c>
      <c r="F88" s="34">
        <f>Calculations!H61</f>
        <v>8.5232917853799997</v>
      </c>
      <c r="G88" s="34">
        <f>Calculations!L61</f>
        <v>100</v>
      </c>
      <c r="H88" s="34">
        <f>Calculations!G61</f>
        <v>0</v>
      </c>
      <c r="I88" s="34">
        <f>Calculations!K61</f>
        <v>0</v>
      </c>
      <c r="J88" s="34">
        <f>Calculations!F61</f>
        <v>0</v>
      </c>
      <c r="K88" s="34">
        <f>Calculations!J61</f>
        <v>0</v>
      </c>
      <c r="L88" s="34">
        <f>Calculations!E61</f>
        <v>0</v>
      </c>
      <c r="M88" s="34">
        <f>Calculations!I61</f>
        <v>0</v>
      </c>
      <c r="N88" s="34">
        <f>Calculations!Q61</f>
        <v>2.61647072943</v>
      </c>
      <c r="O88" s="34">
        <f>Calculations!V61</f>
        <v>30.69788991523242</v>
      </c>
      <c r="P88" s="34">
        <f>Calculations!N61</f>
        <v>0.33118199532999998</v>
      </c>
      <c r="Q88" s="34">
        <f>Calculations!T61</f>
        <v>14.084737216895338</v>
      </c>
      <c r="R88" s="34">
        <f>Calculations!M61</f>
        <v>0.86930125486999998</v>
      </c>
      <c r="S88" s="34">
        <f>Calculations!R61</f>
        <v>10.199125839632901</v>
      </c>
      <c r="T88" s="34">
        <f>Calculations!X61</f>
        <v>0</v>
      </c>
      <c r="U88" s="34">
        <f>Calculations!AA61</f>
        <v>0</v>
      </c>
      <c r="V88" s="34">
        <f>Calculations!Y61</f>
        <v>0</v>
      </c>
      <c r="W88" s="34">
        <f>Calculations!AB61</f>
        <v>0</v>
      </c>
      <c r="X88" s="34">
        <f>Calculations!Z61</f>
        <v>0</v>
      </c>
      <c r="Y88" s="34">
        <f>Calculations!AC61</f>
        <v>0</v>
      </c>
      <c r="Z88" s="34">
        <f>Calculations!AE61</f>
        <v>0.59881260399000003</v>
      </c>
      <c r="AA88" s="34">
        <f>Calculations!AG61</f>
        <v>7.0256025379436506</v>
      </c>
      <c r="AB88" s="34">
        <f>Calculations!AF61</f>
        <v>0.89981757920000005</v>
      </c>
      <c r="AC88" s="34">
        <f>Calculations!AH61</f>
        <v>10.557160330278226</v>
      </c>
      <c r="AD88" s="21" t="s">
        <v>55</v>
      </c>
      <c r="AE88" s="20" t="s">
        <v>786</v>
      </c>
      <c r="AF88" s="26" t="s">
        <v>795</v>
      </c>
      <c r="AG88" s="26" t="s">
        <v>796</v>
      </c>
      <c r="AH88" s="26"/>
      <c r="AI88" s="20"/>
    </row>
    <row r="89" spans="2:35" ht="25.5" x14ac:dyDescent="0.2">
      <c r="B89" s="11" t="str">
        <f>Calculations!A62</f>
        <v>CfS:298</v>
      </c>
      <c r="C89" s="20" t="str">
        <f>Calculations!B62</f>
        <v>Land east of High Gables, Buckworth Road, Alconbury Weston</v>
      </c>
      <c r="D89" s="11" t="str">
        <f>Calculations!C62</f>
        <v>Residential</v>
      </c>
      <c r="E89" s="34">
        <f>Calculations!D62</f>
        <v>2.6448724828999999</v>
      </c>
      <c r="F89" s="34">
        <f>Calculations!H62</f>
        <v>2.6448724828999999</v>
      </c>
      <c r="G89" s="34">
        <f>Calculations!L62</f>
        <v>100</v>
      </c>
      <c r="H89" s="34">
        <f>Calculations!G62</f>
        <v>0</v>
      </c>
      <c r="I89" s="34">
        <f>Calculations!K62</f>
        <v>0</v>
      </c>
      <c r="J89" s="34">
        <f>Calculations!F62</f>
        <v>0</v>
      </c>
      <c r="K89" s="34">
        <f>Calculations!J62</f>
        <v>0</v>
      </c>
      <c r="L89" s="34">
        <f>Calculations!E62</f>
        <v>0</v>
      </c>
      <c r="M89" s="34">
        <f>Calculations!I62</f>
        <v>0</v>
      </c>
      <c r="N89" s="34">
        <f>Calculations!Q62</f>
        <v>0.76334464174000005</v>
      </c>
      <c r="O89" s="34">
        <f>Calculations!V62</f>
        <v>28.861302262218036</v>
      </c>
      <c r="P89" s="34">
        <f>Calculations!N62</f>
        <v>0.12558284903</v>
      </c>
      <c r="Q89" s="34">
        <f>Calculations!T62</f>
        <v>8.6884395076028493</v>
      </c>
      <c r="R89" s="34">
        <f>Calculations!M62</f>
        <v>0.1042152967</v>
      </c>
      <c r="S89" s="34">
        <f>Calculations!R62</f>
        <v>3.9402767949603366</v>
      </c>
      <c r="T89" s="34">
        <f>Calculations!X62</f>
        <v>0</v>
      </c>
      <c r="U89" s="34">
        <f>Calculations!AA62</f>
        <v>0</v>
      </c>
      <c r="V89" s="34">
        <f>Calculations!Y62</f>
        <v>0</v>
      </c>
      <c r="W89" s="34">
        <f>Calculations!AB62</f>
        <v>0</v>
      </c>
      <c r="X89" s="34">
        <f>Calculations!Z62</f>
        <v>0</v>
      </c>
      <c r="Y89" s="34">
        <f>Calculations!AC62</f>
        <v>0</v>
      </c>
      <c r="Z89" s="34">
        <f>Calculations!AE62</f>
        <v>0.17148582872000001</v>
      </c>
      <c r="AA89" s="34">
        <f>Calculations!AG62</f>
        <v>6.4837087545321834</v>
      </c>
      <c r="AB89" s="34">
        <f>Calculations!AF62</f>
        <v>0.40024470971999998</v>
      </c>
      <c r="AC89" s="34">
        <f>Calculations!AH62</f>
        <v>15.132854695555952</v>
      </c>
      <c r="AD89" s="21" t="s">
        <v>54</v>
      </c>
      <c r="AE89" s="20" t="s">
        <v>786</v>
      </c>
      <c r="AF89" s="26" t="s">
        <v>795</v>
      </c>
      <c r="AG89" s="26" t="s">
        <v>796</v>
      </c>
      <c r="AH89" s="26"/>
      <c r="AI89" s="20"/>
    </row>
    <row r="90" spans="2:35" ht="63.75" x14ac:dyDescent="0.2">
      <c r="B90" s="11" t="str">
        <f>Calculations!A63</f>
        <v>CfS:115</v>
      </c>
      <c r="C90" s="20" t="str">
        <f>Calculations!B63</f>
        <v>Land West of A1, Adjacent Peterborough</v>
      </c>
      <c r="D90" s="11" t="str">
        <f>Calculations!C63</f>
        <v>Employment</v>
      </c>
      <c r="E90" s="34">
        <f>Calculations!D63</f>
        <v>27.8673165525</v>
      </c>
      <c r="F90" s="34">
        <f>Calculations!H63</f>
        <v>25.946789614009997</v>
      </c>
      <c r="G90" s="34">
        <f>Calculations!L63</f>
        <v>93.108317642023877</v>
      </c>
      <c r="H90" s="34">
        <f>Calculations!G63</f>
        <v>0.14978207427000001</v>
      </c>
      <c r="I90" s="34">
        <f>Calculations!K63</f>
        <v>0.53748294704953548</v>
      </c>
      <c r="J90" s="34">
        <f>Calculations!F63</f>
        <v>1.3504400000000001E-6</v>
      </c>
      <c r="K90" s="34">
        <f>Calculations!J63</f>
        <v>4.845963541038726E-6</v>
      </c>
      <c r="L90" s="34">
        <f>Calculations!E63</f>
        <v>1.7707435137800001</v>
      </c>
      <c r="M90" s="34">
        <f>Calculations!I63</f>
        <v>6.3541945649630378</v>
      </c>
      <c r="N90" s="34">
        <f>Calculations!Q63</f>
        <v>15.90681142116</v>
      </c>
      <c r="O90" s="34">
        <f>Calculations!V63</f>
        <v>57.080527976896242</v>
      </c>
      <c r="P90" s="34">
        <f>Calculations!N63</f>
        <v>3.0148751096600002</v>
      </c>
      <c r="Q90" s="34">
        <f>Calculations!T63</f>
        <v>25.948424087647897</v>
      </c>
      <c r="R90" s="34">
        <f>Calculations!M63</f>
        <v>4.2162543712299998</v>
      </c>
      <c r="S90" s="34">
        <f>Calculations!R63</f>
        <v>15.129746573506218</v>
      </c>
      <c r="T90" s="34">
        <f>Calculations!X63</f>
        <v>0.55128426744000003</v>
      </c>
      <c r="U90" s="34">
        <f>Calculations!AA63</f>
        <v>1.9782466905323322</v>
      </c>
      <c r="V90" s="34">
        <f>Calculations!Y63</f>
        <v>0.23389089370999999</v>
      </c>
      <c r="W90" s="34">
        <f>Calculations!AB63</f>
        <v>0.83930181533398285</v>
      </c>
      <c r="X90" s="34">
        <f>Calculations!Z63</f>
        <v>0</v>
      </c>
      <c r="Y90" s="34">
        <f>Calculations!AC63</f>
        <v>0</v>
      </c>
      <c r="Z90" s="34">
        <f>Calculations!AE63</f>
        <v>4.0974948720400004</v>
      </c>
      <c r="AA90" s="34">
        <f>Calculations!AG63</f>
        <v>14.703586060468426</v>
      </c>
      <c r="AB90" s="34">
        <f>Calculations!AF63</f>
        <v>5.3533295443100002</v>
      </c>
      <c r="AC90" s="34">
        <f>Calculations!AH63</f>
        <v>19.210064715864249</v>
      </c>
      <c r="AD90" s="21" t="s">
        <v>55</v>
      </c>
      <c r="AE90" s="20" t="s">
        <v>782</v>
      </c>
      <c r="AF90" s="26" t="s">
        <v>783</v>
      </c>
      <c r="AG90" s="26" t="s">
        <v>784</v>
      </c>
      <c r="AH90" s="26"/>
      <c r="AI90" s="20"/>
    </row>
    <row r="91" spans="2:35" x14ac:dyDescent="0.2">
      <c r="B91" s="11" t="str">
        <f>Calculations!A64</f>
        <v>CfS:118</v>
      </c>
      <c r="C91" s="20" t="str">
        <f>Calculations!B64</f>
        <v>Land South of Biggin Lane, Ramsey</v>
      </c>
      <c r="D91" s="11" t="str">
        <f>Calculations!C64</f>
        <v>Residential</v>
      </c>
      <c r="E91" s="34">
        <f>Calculations!D64</f>
        <v>11.2741638454</v>
      </c>
      <c r="F91" s="34">
        <f>Calculations!H64</f>
        <v>11.2741638454</v>
      </c>
      <c r="G91" s="34">
        <f>Calculations!L64</f>
        <v>100</v>
      </c>
      <c r="H91" s="34">
        <f>Calculations!G64</f>
        <v>0</v>
      </c>
      <c r="I91" s="34">
        <f>Calculations!K64</f>
        <v>0</v>
      </c>
      <c r="J91" s="34">
        <f>Calculations!F64</f>
        <v>0</v>
      </c>
      <c r="K91" s="34">
        <f>Calculations!J64</f>
        <v>0</v>
      </c>
      <c r="L91" s="34">
        <f>Calculations!E64</f>
        <v>0</v>
      </c>
      <c r="M91" s="34">
        <f>Calculations!I64</f>
        <v>0</v>
      </c>
      <c r="N91" s="34">
        <f>Calculations!Q64</f>
        <v>5.6730517960000004E-2</v>
      </c>
      <c r="O91" s="34">
        <f>Calculations!V64</f>
        <v>0.50319046927055933</v>
      </c>
      <c r="P91" s="34">
        <f>Calculations!N64</f>
        <v>7.8674627100000002E-3</v>
      </c>
      <c r="Q91" s="34">
        <f>Calculations!T64</f>
        <v>0.22850843009977534</v>
      </c>
      <c r="R91" s="34">
        <f>Calculations!M64</f>
        <v>1.78949521E-2</v>
      </c>
      <c r="S91" s="34">
        <f>Calculations!R64</f>
        <v>0.15872531520199049</v>
      </c>
      <c r="T91" s="34">
        <f>Calculations!X64</f>
        <v>0</v>
      </c>
      <c r="U91" s="34">
        <f>Calculations!AA64</f>
        <v>0</v>
      </c>
      <c r="V91" s="34">
        <f>Calculations!Y64</f>
        <v>0</v>
      </c>
      <c r="W91" s="34">
        <f>Calculations!AB64</f>
        <v>0</v>
      </c>
      <c r="X91" s="34">
        <f>Calculations!Z64</f>
        <v>0</v>
      </c>
      <c r="Y91" s="34">
        <f>Calculations!AC64</f>
        <v>0</v>
      </c>
      <c r="Z91" s="34">
        <f>Calculations!AE64</f>
        <v>2.3200251339999999E-2</v>
      </c>
      <c r="AA91" s="34">
        <f>Calculations!AG64</f>
        <v>0.20578245675812126</v>
      </c>
      <c r="AB91" s="34">
        <f>Calculations!AF64</f>
        <v>1.483499431E-2</v>
      </c>
      <c r="AC91" s="34">
        <f>Calculations!AH64</f>
        <v>0.13158398718901768</v>
      </c>
      <c r="AD91" s="21" t="s">
        <v>54</v>
      </c>
      <c r="AE91" s="20" t="s">
        <v>786</v>
      </c>
      <c r="AF91" s="26" t="s">
        <v>795</v>
      </c>
      <c r="AG91" s="26" t="s">
        <v>796</v>
      </c>
      <c r="AH91" s="26"/>
      <c r="AI91" s="20"/>
    </row>
    <row r="92" spans="2:35" x14ac:dyDescent="0.2">
      <c r="B92" s="11" t="str">
        <f>Calculations!A65</f>
        <v>CfS:93</v>
      </c>
      <c r="C92" s="20" t="str">
        <f>Calculations!B65</f>
        <v>Land off Vineyard Way, Buckden</v>
      </c>
      <c r="D92" s="11" t="str">
        <f>Calculations!C65</f>
        <v>Residential</v>
      </c>
      <c r="E92" s="34">
        <f>Calculations!D65</f>
        <v>4.7970109921199997</v>
      </c>
      <c r="F92" s="34">
        <f>Calculations!H65</f>
        <v>4.7970109921199997</v>
      </c>
      <c r="G92" s="34">
        <f>Calculations!L65</f>
        <v>100</v>
      </c>
      <c r="H92" s="34">
        <f>Calculations!G65</f>
        <v>0</v>
      </c>
      <c r="I92" s="34">
        <f>Calculations!K65</f>
        <v>0</v>
      </c>
      <c r="J92" s="34">
        <f>Calculations!F65</f>
        <v>0</v>
      </c>
      <c r="K92" s="34">
        <f>Calculations!J65</f>
        <v>0</v>
      </c>
      <c r="L92" s="34">
        <f>Calculations!E65</f>
        <v>0</v>
      </c>
      <c r="M92" s="34">
        <f>Calculations!I65</f>
        <v>0</v>
      </c>
      <c r="N92" s="34">
        <f>Calculations!Q65</f>
        <v>0.80877372338999998</v>
      </c>
      <c r="O92" s="34">
        <f>Calculations!V65</f>
        <v>16.859951430558827</v>
      </c>
      <c r="P92" s="34">
        <f>Calculations!N65</f>
        <v>0.12644714929</v>
      </c>
      <c r="Q92" s="34">
        <f>Calculations!T65</f>
        <v>4.8700423343569437</v>
      </c>
      <c r="R92" s="34">
        <f>Calculations!M65</f>
        <v>0.10716931681</v>
      </c>
      <c r="S92" s="34">
        <f>Calculations!R65</f>
        <v>2.2340852874017991</v>
      </c>
      <c r="T92" s="34">
        <f>Calculations!X65</f>
        <v>0</v>
      </c>
      <c r="U92" s="34">
        <f>Calculations!AA65</f>
        <v>0</v>
      </c>
      <c r="V92" s="34">
        <f>Calculations!Y65</f>
        <v>0</v>
      </c>
      <c r="W92" s="34">
        <f>Calculations!AB65</f>
        <v>0</v>
      </c>
      <c r="X92" s="34">
        <f>Calculations!Z65</f>
        <v>0</v>
      </c>
      <c r="Y92" s="34">
        <f>Calculations!AC65</f>
        <v>0</v>
      </c>
      <c r="Z92" s="34">
        <f>Calculations!AE65</f>
        <v>0.44638909972000002</v>
      </c>
      <c r="AA92" s="34">
        <f>Calculations!AG65</f>
        <v>9.3055675805888036</v>
      </c>
      <c r="AB92" s="34">
        <f>Calculations!AF65</f>
        <v>0.25714330218999998</v>
      </c>
      <c r="AC92" s="34">
        <f>Calculations!AH65</f>
        <v>5.3604901596516372</v>
      </c>
      <c r="AD92" s="21" t="s">
        <v>54</v>
      </c>
      <c r="AE92" s="20" t="s">
        <v>786</v>
      </c>
      <c r="AF92" s="26" t="s">
        <v>795</v>
      </c>
      <c r="AG92" s="26" t="s">
        <v>796</v>
      </c>
      <c r="AH92" s="26"/>
      <c r="AI92" s="20"/>
    </row>
    <row r="93" spans="2:35" ht="63.75" x14ac:dyDescent="0.2">
      <c r="B93" s="11" t="str">
        <f>Calculations!A66</f>
        <v>CfS:110</v>
      </c>
      <c r="C93" s="20" t="str">
        <f>Calculations!B66</f>
        <v>Land North of Meadow Lane</v>
      </c>
      <c r="D93" s="11" t="str">
        <f>Calculations!C66</f>
        <v>Employment</v>
      </c>
      <c r="E93" s="34">
        <f>Calculations!D66</f>
        <v>7.9892852857400003</v>
      </c>
      <c r="F93" s="34">
        <f>Calculations!H66</f>
        <v>1.3644649790900001</v>
      </c>
      <c r="G93" s="34">
        <f>Calculations!L66</f>
        <v>17.078686394206258</v>
      </c>
      <c r="H93" s="34">
        <f>Calculations!G66</f>
        <v>5.4358305803500002</v>
      </c>
      <c r="I93" s="34">
        <f>Calculations!K66</f>
        <v>68.039009572638037</v>
      </c>
      <c r="J93" s="34">
        <f>Calculations!F66</f>
        <v>0.18870666384000001</v>
      </c>
      <c r="K93" s="34">
        <f>Calculations!J66</f>
        <v>2.3619968131169471</v>
      </c>
      <c r="L93" s="34">
        <f>Calculations!E66</f>
        <v>1.0002830624600001</v>
      </c>
      <c r="M93" s="34">
        <f>Calculations!I66</f>
        <v>12.520307220038768</v>
      </c>
      <c r="N93" s="34">
        <f>Calculations!Q66</f>
        <v>6.5077294000000008E-2</v>
      </c>
      <c r="O93" s="34">
        <f>Calculations!V66</f>
        <v>0.81455714337996987</v>
      </c>
      <c r="P93" s="34">
        <f>Calculations!N66</f>
        <v>1.4640620000000001E-4</v>
      </c>
      <c r="Q93" s="34">
        <f>Calculations!T66</f>
        <v>2.2214876882264315E-2</v>
      </c>
      <c r="R93" s="34">
        <f>Calculations!M66</f>
        <v>1.6284036899999999E-3</v>
      </c>
      <c r="S93" s="34">
        <f>Calculations!R66</f>
        <v>2.0382345000328404E-2</v>
      </c>
      <c r="T93" s="34">
        <f>Calculations!X66</f>
        <v>1.04768788303</v>
      </c>
      <c r="U93" s="34">
        <f>Calculations!AA66</f>
        <v>13.11366218077114</v>
      </c>
      <c r="V93" s="34">
        <f>Calculations!Y66</f>
        <v>5.4986277165499997</v>
      </c>
      <c r="W93" s="34">
        <f>Calculations!AB66</f>
        <v>68.825026518510342</v>
      </c>
      <c r="X93" s="34">
        <f>Calculations!Z66</f>
        <v>0.24683358931999999</v>
      </c>
      <c r="Y93" s="34">
        <f>Calculations!AC66</f>
        <v>3.0895578326708515</v>
      </c>
      <c r="Z93" s="34">
        <f>Calculations!AE66</f>
        <v>1.4575471980000001E-2</v>
      </c>
      <c r="AA93" s="34">
        <f>Calculations!AG66</f>
        <v>0.18243774578954669</v>
      </c>
      <c r="AB93" s="34">
        <f>Calculations!AF66</f>
        <v>2.4730375490000001E-2</v>
      </c>
      <c r="AC93" s="34">
        <f>Calculations!AH66</f>
        <v>0.3095442784367835</v>
      </c>
      <c r="AD93" s="21" t="s">
        <v>55</v>
      </c>
      <c r="AE93" s="20" t="s">
        <v>782</v>
      </c>
      <c r="AF93" s="26" t="s">
        <v>783</v>
      </c>
      <c r="AG93" s="26" t="s">
        <v>784</v>
      </c>
      <c r="AH93" s="26"/>
      <c r="AI93" s="20"/>
    </row>
    <row r="94" spans="2:35" ht="63.75" x14ac:dyDescent="0.2">
      <c r="B94" s="11" t="str">
        <f>Calculations!A67</f>
        <v>CfS:83</v>
      </c>
      <c r="C94" s="20" t="str">
        <f>Calculations!B67</f>
        <v>Land North of Black Horse Industrial Estate, Sawtry</v>
      </c>
      <c r="D94" s="11" t="str">
        <f>Calculations!C67</f>
        <v>Employment</v>
      </c>
      <c r="E94" s="34">
        <f>Calculations!D67</f>
        <v>5.9743317511500003</v>
      </c>
      <c r="F94" s="34">
        <f>Calculations!H67</f>
        <v>3.874201524810001</v>
      </c>
      <c r="G94" s="34">
        <f>Calculations!L67</f>
        <v>64.847445474788969</v>
      </c>
      <c r="H94" s="34">
        <f>Calculations!G67</f>
        <v>0.33009405673999997</v>
      </c>
      <c r="I94" s="34">
        <f>Calculations!K67</f>
        <v>5.5252046670568653</v>
      </c>
      <c r="J94" s="34">
        <f>Calculations!F67</f>
        <v>1.4775519599</v>
      </c>
      <c r="K94" s="34">
        <f>Calculations!J67</f>
        <v>24.731669104508395</v>
      </c>
      <c r="L94" s="34">
        <f>Calculations!E67</f>
        <v>0.2924842097</v>
      </c>
      <c r="M94" s="34">
        <f>Calculations!I67</f>
        <v>4.8956807536457889</v>
      </c>
      <c r="N94" s="34">
        <f>Calculations!Q67</f>
        <v>2.8547014012899998</v>
      </c>
      <c r="O94" s="34">
        <f>Calculations!V67</f>
        <v>47.7827733744531</v>
      </c>
      <c r="P94" s="34">
        <f>Calculations!N67</f>
        <v>1.37001808355</v>
      </c>
      <c r="Q94" s="34">
        <f>Calculations!T67</f>
        <v>29.457555542697104</v>
      </c>
      <c r="R94" s="34">
        <f>Calculations!M67</f>
        <v>0.38987401035000002</v>
      </c>
      <c r="S94" s="34">
        <f>Calculations!R67</f>
        <v>6.5258178921007035</v>
      </c>
      <c r="T94" s="34">
        <f>Calculations!X67</f>
        <v>1.7700336033299999</v>
      </c>
      <c r="U94" s="34">
        <f>Calculations!AA67</f>
        <v>29.62730690322455</v>
      </c>
      <c r="V94" s="34">
        <f>Calculations!Y67</f>
        <v>0.33009643883000001</v>
      </c>
      <c r="W94" s="34">
        <f>Calculations!AB67</f>
        <v>5.5252445391312541</v>
      </c>
      <c r="X94" s="34">
        <f>Calculations!Z67</f>
        <v>0</v>
      </c>
      <c r="Y94" s="34">
        <f>Calculations!AC67</f>
        <v>0</v>
      </c>
      <c r="Z94" s="34">
        <f>Calculations!AE67</f>
        <v>1.7983263383100001</v>
      </c>
      <c r="AA94" s="34">
        <f>Calculations!AG67</f>
        <v>30.100878444921307</v>
      </c>
      <c r="AB94" s="34">
        <f>Calculations!AF67</f>
        <v>0.66009814686000001</v>
      </c>
      <c r="AC94" s="34">
        <f>Calculations!AH67</f>
        <v>11.04890344820469</v>
      </c>
      <c r="AD94" s="21" t="s">
        <v>55</v>
      </c>
      <c r="AE94" s="20" t="s">
        <v>782</v>
      </c>
      <c r="AF94" s="26" t="s">
        <v>783</v>
      </c>
      <c r="AG94" s="26" t="s">
        <v>784</v>
      </c>
      <c r="AH94" s="26"/>
      <c r="AI94" s="20"/>
    </row>
    <row r="95" spans="2:35" ht="63.75" x14ac:dyDescent="0.2">
      <c r="B95" s="11" t="str">
        <f>Calculations!A68</f>
        <v>CfS:94</v>
      </c>
      <c r="C95" s="20" t="str">
        <f>Calculations!B68</f>
        <v>Land At, Middlemarsh Farm Glatton Road, Sawtry</v>
      </c>
      <c r="D95" s="11" t="str">
        <f>Calculations!C68</f>
        <v>Mixed Use</v>
      </c>
      <c r="E95" s="34">
        <f>Calculations!D68</f>
        <v>145.638238672</v>
      </c>
      <c r="F95" s="34">
        <f>Calculations!H68</f>
        <v>136.84184109463001</v>
      </c>
      <c r="G95" s="34">
        <f>Calculations!L68</f>
        <v>93.960104394573989</v>
      </c>
      <c r="H95" s="34">
        <f>Calculations!G68</f>
        <v>0.82069552823000003</v>
      </c>
      <c r="I95" s="34">
        <f>Calculations!K68</f>
        <v>0.56351651579523299</v>
      </c>
      <c r="J95" s="34">
        <f>Calculations!F68</f>
        <v>1.9341225149999999E-2</v>
      </c>
      <c r="K95" s="34">
        <f>Calculations!J68</f>
        <v>1.3280320694868779E-2</v>
      </c>
      <c r="L95" s="34">
        <f>Calculations!E68</f>
        <v>7.9563608239899999</v>
      </c>
      <c r="M95" s="34">
        <f>Calculations!I68</f>
        <v>5.4630987689359278</v>
      </c>
      <c r="N95" s="34">
        <f>Calculations!Q68</f>
        <v>32.720516455069998</v>
      </c>
      <c r="O95" s="34">
        <f>Calculations!V68</f>
        <v>22.466981716774054</v>
      </c>
      <c r="P95" s="34">
        <f>Calculations!N68</f>
        <v>5.3031366538200002</v>
      </c>
      <c r="Q95" s="34">
        <f>Calculations!T68</f>
        <v>12.353697116194963</v>
      </c>
      <c r="R95" s="34">
        <f>Calculations!M68</f>
        <v>12.68857023708</v>
      </c>
      <c r="S95" s="34">
        <f>Calculations!R68</f>
        <v>8.7123892411639474</v>
      </c>
      <c r="T95" s="34">
        <f>Calculations!X68</f>
        <v>6.6848516007200001</v>
      </c>
      <c r="U95" s="34">
        <f>Calculations!AA68</f>
        <v>4.5900387574552637</v>
      </c>
      <c r="V95" s="34">
        <f>Calculations!Y68</f>
        <v>0.87028112365999999</v>
      </c>
      <c r="W95" s="34">
        <f>Calculations!AB68</f>
        <v>0.59756361488277032</v>
      </c>
      <c r="X95" s="34">
        <f>Calculations!Z68</f>
        <v>0</v>
      </c>
      <c r="Y95" s="34">
        <f>Calculations!AC68</f>
        <v>0</v>
      </c>
      <c r="Z95" s="34">
        <f>Calculations!AE68</f>
        <v>11.933952757049999</v>
      </c>
      <c r="AA95" s="34">
        <f>Calculations!AG68</f>
        <v>8.1942440844310944</v>
      </c>
      <c r="AB95" s="34">
        <f>Calculations!AF68</f>
        <v>8.9975743775300003</v>
      </c>
      <c r="AC95" s="34">
        <f>Calculations!AH68</f>
        <v>6.178030206609364</v>
      </c>
      <c r="AD95" s="21" t="s">
        <v>54</v>
      </c>
      <c r="AE95" s="20" t="s">
        <v>782</v>
      </c>
      <c r="AF95" s="26" t="s">
        <v>783</v>
      </c>
      <c r="AG95" s="26" t="s">
        <v>784</v>
      </c>
      <c r="AH95" s="26"/>
      <c r="AI95" s="20"/>
    </row>
    <row r="96" spans="2:35" x14ac:dyDescent="0.2">
      <c r="B96" s="11" t="str">
        <f>Calculations!A69</f>
        <v>CfS:125</v>
      </c>
      <c r="C96" s="20" t="str">
        <f>Calculations!B69</f>
        <v>Land East of B661, The Green, Great Staughton</v>
      </c>
      <c r="D96" s="11" t="str">
        <f>Calculations!C69</f>
        <v>Residential</v>
      </c>
      <c r="E96" s="34">
        <f>Calculations!D69</f>
        <v>0.89433570950499996</v>
      </c>
      <c r="F96" s="34">
        <f>Calculations!H69</f>
        <v>0.89433570950499996</v>
      </c>
      <c r="G96" s="34">
        <f>Calculations!L69</f>
        <v>100</v>
      </c>
      <c r="H96" s="34">
        <f>Calculations!G69</f>
        <v>0</v>
      </c>
      <c r="I96" s="34">
        <f>Calculations!K69</f>
        <v>0</v>
      </c>
      <c r="J96" s="34">
        <f>Calculations!F69</f>
        <v>0</v>
      </c>
      <c r="K96" s="34">
        <f>Calculations!J69</f>
        <v>0</v>
      </c>
      <c r="L96" s="34">
        <f>Calculations!E69</f>
        <v>0</v>
      </c>
      <c r="M96" s="34">
        <f>Calculations!I69</f>
        <v>0</v>
      </c>
      <c r="N96" s="34">
        <f>Calculations!Q69</f>
        <v>0.36747247313999998</v>
      </c>
      <c r="O96" s="34">
        <f>Calculations!V69</f>
        <v>41.088874036282178</v>
      </c>
      <c r="P96" s="34">
        <f>Calculations!N69</f>
        <v>1.5691444129999999E-2</v>
      </c>
      <c r="Q96" s="34">
        <f>Calculations!T69</f>
        <v>5.4046305773424752</v>
      </c>
      <c r="R96" s="34">
        <f>Calculations!M69</f>
        <v>3.2644097089999997E-2</v>
      </c>
      <c r="S96" s="34">
        <f>Calculations!R69</f>
        <v>3.6500943374013288</v>
      </c>
      <c r="T96" s="34">
        <f>Calculations!X69</f>
        <v>0</v>
      </c>
      <c r="U96" s="34">
        <f>Calculations!AA69</f>
        <v>0</v>
      </c>
      <c r="V96" s="34">
        <f>Calculations!Y69</f>
        <v>0</v>
      </c>
      <c r="W96" s="34">
        <f>Calculations!AB69</f>
        <v>0</v>
      </c>
      <c r="X96" s="34">
        <f>Calculations!Z69</f>
        <v>0</v>
      </c>
      <c r="Y96" s="34">
        <f>Calculations!AC69</f>
        <v>0</v>
      </c>
      <c r="Z96" s="34">
        <f>Calculations!AE69</f>
        <v>0.12290817322</v>
      </c>
      <c r="AA96" s="34">
        <f>Calculations!AG69</f>
        <v>13.742957137206076</v>
      </c>
      <c r="AB96" s="34">
        <f>Calculations!AF69</f>
        <v>0.22658359419999999</v>
      </c>
      <c r="AC96" s="34">
        <f>Calculations!AH69</f>
        <v>25.335407251647172</v>
      </c>
      <c r="AD96" s="21" t="s">
        <v>54</v>
      </c>
      <c r="AE96" s="20" t="s">
        <v>786</v>
      </c>
      <c r="AF96" s="26" t="s">
        <v>795</v>
      </c>
      <c r="AG96" s="26" t="s">
        <v>796</v>
      </c>
      <c r="AH96" s="26"/>
      <c r="AI96" s="20"/>
    </row>
    <row r="97" spans="2:35" ht="25.5" x14ac:dyDescent="0.2">
      <c r="B97" s="11" t="str">
        <f>Calculations!A70</f>
        <v>CfS:299</v>
      </c>
      <c r="C97" s="20" t="str">
        <f>Calculations!B70</f>
        <v>Land adjacent Winwick Village Hall, Thurning Road, Winwick, PE28 5PP</v>
      </c>
      <c r="D97" s="11" t="str">
        <f>Calculations!C70</f>
        <v>Residential</v>
      </c>
      <c r="E97" s="34">
        <f>Calculations!D70</f>
        <v>0.60275303947100001</v>
      </c>
      <c r="F97" s="34">
        <f>Calculations!H70</f>
        <v>0.60275303947100001</v>
      </c>
      <c r="G97" s="34">
        <f>Calculations!L70</f>
        <v>100</v>
      </c>
      <c r="H97" s="34">
        <f>Calculations!G70</f>
        <v>0</v>
      </c>
      <c r="I97" s="34">
        <f>Calculations!K70</f>
        <v>0</v>
      </c>
      <c r="J97" s="34">
        <f>Calculations!F70</f>
        <v>0</v>
      </c>
      <c r="K97" s="34">
        <f>Calculations!J70</f>
        <v>0</v>
      </c>
      <c r="L97" s="34">
        <f>Calculations!E70</f>
        <v>0</v>
      </c>
      <c r="M97" s="34">
        <f>Calculations!I70</f>
        <v>0</v>
      </c>
      <c r="N97" s="34">
        <f>Calculations!Q70</f>
        <v>2.6813350370000003E-2</v>
      </c>
      <c r="O97" s="34">
        <f>Calculations!V70</f>
        <v>4.4484803251315768</v>
      </c>
      <c r="P97" s="34">
        <f>Calculations!N70</f>
        <v>4.0019920999999998E-4</v>
      </c>
      <c r="Q97" s="34">
        <f>Calculations!T70</f>
        <v>3.9837137148364858</v>
      </c>
      <c r="R97" s="34">
        <f>Calculations!M70</f>
        <v>2.3611756290000001E-2</v>
      </c>
      <c r="S97" s="34">
        <f>Calculations!R70</f>
        <v>3.9173184942746393</v>
      </c>
      <c r="T97" s="34">
        <f>Calculations!X70</f>
        <v>0</v>
      </c>
      <c r="U97" s="34">
        <f>Calculations!AA70</f>
        <v>0</v>
      </c>
      <c r="V97" s="34">
        <f>Calculations!Y70</f>
        <v>0</v>
      </c>
      <c r="W97" s="34">
        <f>Calculations!AB70</f>
        <v>0</v>
      </c>
      <c r="X97" s="34">
        <f>Calculations!Z70</f>
        <v>0</v>
      </c>
      <c r="Y97" s="34">
        <f>Calculations!AC70</f>
        <v>0</v>
      </c>
      <c r="Z97" s="34">
        <f>Calculations!AE70</f>
        <v>1.6007971E-3</v>
      </c>
      <c r="AA97" s="34">
        <f>Calculations!AG70</f>
        <v>0.2655809253827941</v>
      </c>
      <c r="AB97" s="34">
        <f>Calculations!AF70</f>
        <v>2.0009962899999998E-3</v>
      </c>
      <c r="AC97" s="34">
        <f>Calculations!AH70</f>
        <v>0.33197614262653136</v>
      </c>
      <c r="AD97" s="21" t="s">
        <v>54</v>
      </c>
      <c r="AE97" s="20" t="s">
        <v>786</v>
      </c>
      <c r="AF97" s="26" t="s">
        <v>795</v>
      </c>
      <c r="AG97" s="26" t="s">
        <v>796</v>
      </c>
      <c r="AH97" s="26"/>
      <c r="AI97" s="20"/>
    </row>
    <row r="98" spans="2:35" x14ac:dyDescent="0.2">
      <c r="B98" s="11" t="str">
        <f>Calculations!A71</f>
        <v>CfS:300</v>
      </c>
      <c r="C98" s="20" t="str">
        <f>Calculations!B71</f>
        <v>Land off The Wykes, accessed from West End, Yaxley</v>
      </c>
      <c r="D98" s="11" t="str">
        <f>Calculations!C71</f>
        <v>Residential</v>
      </c>
      <c r="E98" s="34">
        <f>Calculations!D71</f>
        <v>0.74250821460700001</v>
      </c>
      <c r="F98" s="34">
        <f>Calculations!H71</f>
        <v>0.74250821460700001</v>
      </c>
      <c r="G98" s="34">
        <f>Calculations!L71</f>
        <v>100</v>
      </c>
      <c r="H98" s="34">
        <f>Calculations!G71</f>
        <v>0</v>
      </c>
      <c r="I98" s="34">
        <f>Calculations!K71</f>
        <v>0</v>
      </c>
      <c r="J98" s="34">
        <f>Calculations!F71</f>
        <v>0</v>
      </c>
      <c r="K98" s="34">
        <f>Calculations!J71</f>
        <v>0</v>
      </c>
      <c r="L98" s="34">
        <f>Calculations!E71</f>
        <v>0</v>
      </c>
      <c r="M98" s="34">
        <f>Calculations!I71</f>
        <v>0</v>
      </c>
      <c r="N98" s="34">
        <f>Calculations!Q71</f>
        <v>0.29302975792999997</v>
      </c>
      <c r="O98" s="34">
        <f>Calculations!V71</f>
        <v>39.464850646143603</v>
      </c>
      <c r="P98" s="34">
        <f>Calculations!N71</f>
        <v>0.11609582258999999</v>
      </c>
      <c r="Q98" s="34">
        <f>Calculations!T71</f>
        <v>18.77656275140227</v>
      </c>
      <c r="R98" s="34">
        <f>Calculations!M71</f>
        <v>2.3321698259999999E-2</v>
      </c>
      <c r="S98" s="34">
        <f>Calculations!R71</f>
        <v>3.140934713071676</v>
      </c>
      <c r="T98" s="34">
        <f>Calculations!X71</f>
        <v>0</v>
      </c>
      <c r="U98" s="34">
        <f>Calculations!AA71</f>
        <v>0</v>
      </c>
      <c r="V98" s="34">
        <f>Calculations!Y71</f>
        <v>0</v>
      </c>
      <c r="W98" s="34">
        <f>Calculations!AB71</f>
        <v>0</v>
      </c>
      <c r="X98" s="34">
        <f>Calculations!Z71</f>
        <v>0</v>
      </c>
      <c r="Y98" s="34">
        <f>Calculations!AC71</f>
        <v>0</v>
      </c>
      <c r="Z98" s="34">
        <f>Calculations!AE71</f>
        <v>0.21617257798</v>
      </c>
      <c r="AA98" s="34">
        <f>Calculations!AG71</f>
        <v>29.113829817279175</v>
      </c>
      <c r="AB98" s="34">
        <f>Calculations!AF71</f>
        <v>5.787856919E-2</v>
      </c>
      <c r="AC98" s="34">
        <f>Calculations!AH71</f>
        <v>7.7950072539782438</v>
      </c>
      <c r="AD98" s="21" t="s">
        <v>54</v>
      </c>
      <c r="AE98" s="20" t="s">
        <v>786</v>
      </c>
      <c r="AF98" s="26" t="s">
        <v>795</v>
      </c>
      <c r="AG98" s="26" t="s">
        <v>796</v>
      </c>
      <c r="AH98" s="26"/>
      <c r="AI98" s="20"/>
    </row>
    <row r="99" spans="2:35" ht="25.5" x14ac:dyDescent="0.2">
      <c r="B99" s="11" t="str">
        <f>Calculations!A72</f>
        <v>CfS:301</v>
      </c>
      <c r="C99" s="20" t="str">
        <f>Calculations!B72</f>
        <v>Land to the rear of St Peter's Church, 43 Church Street, Yaxley</v>
      </c>
      <c r="D99" s="11" t="str">
        <f>Calculations!C72</f>
        <v>Residential</v>
      </c>
      <c r="E99" s="34">
        <f>Calculations!D72</f>
        <v>2.47620918925</v>
      </c>
      <c r="F99" s="34">
        <f>Calculations!H72</f>
        <v>2.47620918925</v>
      </c>
      <c r="G99" s="34">
        <f>Calculations!L72</f>
        <v>100</v>
      </c>
      <c r="H99" s="34">
        <f>Calculations!G72</f>
        <v>0</v>
      </c>
      <c r="I99" s="34">
        <f>Calculations!K72</f>
        <v>0</v>
      </c>
      <c r="J99" s="34">
        <f>Calculations!F72</f>
        <v>0</v>
      </c>
      <c r="K99" s="34">
        <f>Calculations!J72</f>
        <v>0</v>
      </c>
      <c r="L99" s="34">
        <f>Calculations!E72</f>
        <v>0</v>
      </c>
      <c r="M99" s="34">
        <f>Calculations!I72</f>
        <v>0</v>
      </c>
      <c r="N99" s="34">
        <f>Calculations!Q72</f>
        <v>8.24049429E-2</v>
      </c>
      <c r="O99" s="34">
        <f>Calculations!V72</f>
        <v>3.3278667754624967</v>
      </c>
      <c r="P99" s="34">
        <f>Calculations!N72</f>
        <v>3.7470452180000002E-2</v>
      </c>
      <c r="Q99" s="34">
        <f>Calculations!T72</f>
        <v>2.0848458185245793</v>
      </c>
      <c r="R99" s="34">
        <f>Calculations!M72</f>
        <v>1.415469156E-2</v>
      </c>
      <c r="S99" s="34">
        <f>Calculations!R72</f>
        <v>0.57162745463711029</v>
      </c>
      <c r="T99" s="34">
        <f>Calculations!X72</f>
        <v>0</v>
      </c>
      <c r="U99" s="34">
        <f>Calculations!AA72</f>
        <v>0</v>
      </c>
      <c r="V99" s="34">
        <f>Calculations!Y72</f>
        <v>0</v>
      </c>
      <c r="W99" s="34">
        <f>Calculations!AB72</f>
        <v>0</v>
      </c>
      <c r="X99" s="34">
        <f>Calculations!Z72</f>
        <v>0</v>
      </c>
      <c r="Y99" s="34">
        <f>Calculations!AC72</f>
        <v>0</v>
      </c>
      <c r="Z99" s="34">
        <f>Calculations!AE72</f>
        <v>5.0908816510000003E-2</v>
      </c>
      <c r="AA99" s="34">
        <f>Calculations!AG72</f>
        <v>2.0559174374689801</v>
      </c>
      <c r="AB99" s="34">
        <f>Calculations!AF72</f>
        <v>1.774161824E-2</v>
      </c>
      <c r="AC99" s="34">
        <f>Calculations!AH72</f>
        <v>0.71648301431970784</v>
      </c>
      <c r="AD99" s="21" t="s">
        <v>54</v>
      </c>
      <c r="AE99" s="20" t="s">
        <v>786</v>
      </c>
      <c r="AF99" s="26" t="s">
        <v>795</v>
      </c>
      <c r="AG99" s="26" t="s">
        <v>796</v>
      </c>
      <c r="AH99" s="26"/>
      <c r="AI99" s="20"/>
    </row>
    <row r="100" spans="2:35" x14ac:dyDescent="0.2">
      <c r="B100" s="11" t="str">
        <f>Calculations!A73</f>
        <v>CfS:119</v>
      </c>
      <c r="C100" s="20" t="str">
        <f>Calculations!B73</f>
        <v>Land south of Stilton Golf Course</v>
      </c>
      <c r="D100" s="11" t="str">
        <f>Calculations!C73</f>
        <v>Residential</v>
      </c>
      <c r="E100" s="34">
        <f>Calculations!D73</f>
        <v>19.463954255000001</v>
      </c>
      <c r="F100" s="34">
        <f>Calculations!H73</f>
        <v>19.463954255000001</v>
      </c>
      <c r="G100" s="34">
        <f>Calculations!L73</f>
        <v>100</v>
      </c>
      <c r="H100" s="34">
        <f>Calculations!G73</f>
        <v>0</v>
      </c>
      <c r="I100" s="34">
        <f>Calculations!K73</f>
        <v>0</v>
      </c>
      <c r="J100" s="34">
        <f>Calculations!F73</f>
        <v>0</v>
      </c>
      <c r="K100" s="34">
        <f>Calculations!J73</f>
        <v>0</v>
      </c>
      <c r="L100" s="34">
        <f>Calculations!E73</f>
        <v>0</v>
      </c>
      <c r="M100" s="34">
        <f>Calculations!I73</f>
        <v>0</v>
      </c>
      <c r="N100" s="34">
        <f>Calculations!Q73</f>
        <v>5.2019326711399998</v>
      </c>
      <c r="O100" s="34">
        <f>Calculations!V73</f>
        <v>26.725980769317214</v>
      </c>
      <c r="P100" s="34">
        <f>Calculations!N73</f>
        <v>0.59016517894999998</v>
      </c>
      <c r="Q100" s="34">
        <f>Calculations!T73</f>
        <v>4.057027117894858</v>
      </c>
      <c r="R100" s="34">
        <f>Calculations!M73</f>
        <v>0.19949272338999999</v>
      </c>
      <c r="S100" s="34">
        <f>Calculations!R73</f>
        <v>1.0249341977299051</v>
      </c>
      <c r="T100" s="34">
        <f>Calculations!X73</f>
        <v>0</v>
      </c>
      <c r="U100" s="34">
        <f>Calculations!AA73</f>
        <v>0</v>
      </c>
      <c r="V100" s="34">
        <f>Calculations!Y73</f>
        <v>0</v>
      </c>
      <c r="W100" s="34">
        <f>Calculations!AB73</f>
        <v>0</v>
      </c>
      <c r="X100" s="34">
        <f>Calculations!Z73</f>
        <v>0</v>
      </c>
      <c r="Y100" s="34">
        <f>Calculations!AC73</f>
        <v>0</v>
      </c>
      <c r="Z100" s="34">
        <f>Calculations!AE73</f>
        <v>2.6682257995200001</v>
      </c>
      <c r="AA100" s="34">
        <f>Calculations!AG73</f>
        <v>13.708549478503693</v>
      </c>
      <c r="AB100" s="34">
        <f>Calculations!AF73</f>
        <v>2.4635904819299999</v>
      </c>
      <c r="AC100" s="34">
        <f>Calculations!AH73</f>
        <v>12.657194163396371</v>
      </c>
      <c r="AD100" s="21" t="s">
        <v>54</v>
      </c>
      <c r="AE100" s="20" t="s">
        <v>786</v>
      </c>
      <c r="AF100" s="26" t="s">
        <v>795</v>
      </c>
      <c r="AG100" s="26" t="s">
        <v>796</v>
      </c>
      <c r="AH100" s="26"/>
      <c r="AI100" s="20"/>
    </row>
    <row r="101" spans="2:35" x14ac:dyDescent="0.2">
      <c r="B101" s="11" t="str">
        <f>Calculations!A74</f>
        <v>CfS:302</v>
      </c>
      <c r="C101" s="20" t="str">
        <f>Calculations!B74</f>
        <v>Land north of Harley Industrial Park, Paxton Hill</v>
      </c>
      <c r="D101" s="11" t="str">
        <f>Calculations!C74</f>
        <v>Employment</v>
      </c>
      <c r="E101" s="34">
        <f>Calculations!D74</f>
        <v>3.6451795500599999</v>
      </c>
      <c r="F101" s="34">
        <f>Calculations!H74</f>
        <v>3.6451795500599999</v>
      </c>
      <c r="G101" s="34">
        <f>Calculations!L74</f>
        <v>100</v>
      </c>
      <c r="H101" s="34">
        <f>Calculations!G74</f>
        <v>0</v>
      </c>
      <c r="I101" s="34">
        <f>Calculations!K74</f>
        <v>0</v>
      </c>
      <c r="J101" s="34">
        <f>Calculations!F74</f>
        <v>0</v>
      </c>
      <c r="K101" s="34">
        <f>Calculations!J74</f>
        <v>0</v>
      </c>
      <c r="L101" s="34">
        <f>Calculations!E74</f>
        <v>0</v>
      </c>
      <c r="M101" s="34">
        <f>Calculations!I74</f>
        <v>0</v>
      </c>
      <c r="N101" s="34">
        <f>Calculations!Q74</f>
        <v>0.11973285811999999</v>
      </c>
      <c r="O101" s="34">
        <f>Calculations!V74</f>
        <v>3.28469027315895</v>
      </c>
      <c r="P101" s="34">
        <f>Calculations!N74</f>
        <v>1.560687908E-2</v>
      </c>
      <c r="Q101" s="34">
        <f>Calculations!T74</f>
        <v>0.42815117515248624</v>
      </c>
      <c r="R101" s="34">
        <f>Calculations!M74</f>
        <v>0</v>
      </c>
      <c r="S101" s="34">
        <f>Calculations!R74</f>
        <v>0</v>
      </c>
      <c r="T101" s="34">
        <f>Calculations!X74</f>
        <v>0</v>
      </c>
      <c r="U101" s="34">
        <f>Calculations!AA74</f>
        <v>0</v>
      </c>
      <c r="V101" s="34">
        <f>Calculations!Y74</f>
        <v>0</v>
      </c>
      <c r="W101" s="34">
        <f>Calculations!AB74</f>
        <v>0</v>
      </c>
      <c r="X101" s="34">
        <f>Calculations!Z74</f>
        <v>0</v>
      </c>
      <c r="Y101" s="34">
        <f>Calculations!AC74</f>
        <v>0</v>
      </c>
      <c r="Z101" s="34">
        <f>Calculations!AE74</f>
        <v>3.5905257910000002E-2</v>
      </c>
      <c r="AA101" s="34">
        <f>Calculations!AG74</f>
        <v>0.98500656598408154</v>
      </c>
      <c r="AB101" s="34">
        <f>Calculations!AF74</f>
        <v>5.6650305989999997E-2</v>
      </c>
      <c r="AC101" s="34">
        <f>Calculations!AH74</f>
        <v>1.55411565361897</v>
      </c>
      <c r="AD101" s="21" t="s">
        <v>55</v>
      </c>
      <c r="AE101" s="20" t="s">
        <v>786</v>
      </c>
      <c r="AF101" s="26" t="s">
        <v>795</v>
      </c>
      <c r="AG101" s="26" t="s">
        <v>796</v>
      </c>
      <c r="AH101" s="26"/>
      <c r="AI101" s="20"/>
    </row>
    <row r="102" spans="2:35" x14ac:dyDescent="0.2">
      <c r="B102" s="11" t="str">
        <f>Calculations!A75</f>
        <v>CfS:127</v>
      </c>
      <c r="C102" s="20" t="str">
        <f>Calculations!B75</f>
        <v>Land off Middlemoor Road, Ramsey St Mary</v>
      </c>
      <c r="D102" s="11" t="str">
        <f>Calculations!C75</f>
        <v>Residential</v>
      </c>
      <c r="E102" s="34">
        <f>Calculations!D75</f>
        <v>3.9685798372400001</v>
      </c>
      <c r="F102" s="34">
        <f>Calculations!H75</f>
        <v>0</v>
      </c>
      <c r="G102" s="34">
        <f>Calculations!L75</f>
        <v>0</v>
      </c>
      <c r="H102" s="34">
        <f>Calculations!G75</f>
        <v>0</v>
      </c>
      <c r="I102" s="34">
        <f>Calculations!K75</f>
        <v>0</v>
      </c>
      <c r="J102" s="34">
        <f>Calculations!F75</f>
        <v>3.9685798372400001</v>
      </c>
      <c r="K102" s="34">
        <f>Calculations!J75</f>
        <v>100</v>
      </c>
      <c r="L102" s="34">
        <f>Calculations!E75</f>
        <v>0</v>
      </c>
      <c r="M102" s="34">
        <f>Calculations!I75</f>
        <v>0</v>
      </c>
      <c r="N102" s="34">
        <f>Calculations!Q75</f>
        <v>0.23415999255</v>
      </c>
      <c r="O102" s="34">
        <f>Calculations!V75</f>
        <v>5.9003472817331444</v>
      </c>
      <c r="P102" s="34">
        <f>Calculations!N75</f>
        <v>2.304656351E-2</v>
      </c>
      <c r="Q102" s="34">
        <f>Calculations!T75</f>
        <v>0.58072571184628174</v>
      </c>
      <c r="R102" s="34">
        <f>Calculations!M75</f>
        <v>0</v>
      </c>
      <c r="S102" s="34">
        <f>Calculations!R75</f>
        <v>0</v>
      </c>
      <c r="T102" s="34">
        <f>Calculations!X75</f>
        <v>3.9685798372400001</v>
      </c>
      <c r="U102" s="34">
        <f>Calculations!AA75</f>
        <v>100</v>
      </c>
      <c r="V102" s="34">
        <f>Calculations!Y75</f>
        <v>0</v>
      </c>
      <c r="W102" s="34">
        <f>Calculations!AB75</f>
        <v>0</v>
      </c>
      <c r="X102" s="34">
        <f>Calculations!Z75</f>
        <v>0</v>
      </c>
      <c r="Y102" s="34">
        <f>Calculations!AC75</f>
        <v>0</v>
      </c>
      <c r="Z102" s="34">
        <f>Calculations!AE75</f>
        <v>8.1721676569999999E-2</v>
      </c>
      <c r="AA102" s="34">
        <f>Calculations!AG75</f>
        <v>2.0592171487429214</v>
      </c>
      <c r="AB102" s="34">
        <f>Calculations!AF75</f>
        <v>0.13502294811000001</v>
      </c>
      <c r="AC102" s="34">
        <f>Calculations!AH75</f>
        <v>3.4022988990415137</v>
      </c>
      <c r="AD102" s="21" t="s">
        <v>54</v>
      </c>
      <c r="AE102" s="20" t="s">
        <v>786</v>
      </c>
      <c r="AF102" s="26" t="s">
        <v>787</v>
      </c>
      <c r="AG102" s="26" t="s">
        <v>788</v>
      </c>
      <c r="AH102" s="26"/>
      <c r="AI102" s="20"/>
    </row>
    <row r="103" spans="2:35" x14ac:dyDescent="0.2">
      <c r="B103" s="11" t="str">
        <f>Calculations!A76</f>
        <v>CfS:303</v>
      </c>
      <c r="C103" s="20" t="str">
        <f>Calculations!B76</f>
        <v>Land adjacent to 24 Cedar Close, Grafham</v>
      </c>
      <c r="D103" s="11" t="str">
        <f>Calculations!C76</f>
        <v>Residential</v>
      </c>
      <c r="E103" s="34">
        <f>Calculations!D76</f>
        <v>1.13698711251</v>
      </c>
      <c r="F103" s="34">
        <f>Calculations!H76</f>
        <v>1.13698711251</v>
      </c>
      <c r="G103" s="34">
        <f>Calculations!L76</f>
        <v>100</v>
      </c>
      <c r="H103" s="34">
        <f>Calculations!G76</f>
        <v>0</v>
      </c>
      <c r="I103" s="34">
        <f>Calculations!K76</f>
        <v>0</v>
      </c>
      <c r="J103" s="34">
        <f>Calculations!F76</f>
        <v>0</v>
      </c>
      <c r="K103" s="34">
        <f>Calculations!J76</f>
        <v>0</v>
      </c>
      <c r="L103" s="34">
        <f>Calculations!E76</f>
        <v>0</v>
      </c>
      <c r="M103" s="34">
        <f>Calculations!I76</f>
        <v>0</v>
      </c>
      <c r="N103" s="34">
        <f>Calculations!Q76</f>
        <v>0</v>
      </c>
      <c r="O103" s="34">
        <f>Calculations!V76</f>
        <v>0</v>
      </c>
      <c r="P103" s="34">
        <f>Calculations!N76</f>
        <v>0</v>
      </c>
      <c r="Q103" s="34">
        <f>Calculations!T76</f>
        <v>0</v>
      </c>
      <c r="R103" s="34">
        <f>Calculations!M76</f>
        <v>0</v>
      </c>
      <c r="S103" s="34">
        <f>Calculations!R76</f>
        <v>0</v>
      </c>
      <c r="T103" s="34">
        <f>Calculations!X76</f>
        <v>0</v>
      </c>
      <c r="U103" s="34">
        <f>Calculations!AA76</f>
        <v>0</v>
      </c>
      <c r="V103" s="34">
        <f>Calculations!Y76</f>
        <v>0</v>
      </c>
      <c r="W103" s="34">
        <f>Calculations!AB76</f>
        <v>0</v>
      </c>
      <c r="X103" s="34">
        <f>Calculations!Z76</f>
        <v>0</v>
      </c>
      <c r="Y103" s="34">
        <f>Calculations!AC76</f>
        <v>0</v>
      </c>
      <c r="Z103" s="34">
        <f>Calculations!AE76</f>
        <v>0</v>
      </c>
      <c r="AA103" s="34">
        <f>Calculations!AG76</f>
        <v>0</v>
      </c>
      <c r="AB103" s="34">
        <f>Calculations!AF76</f>
        <v>0</v>
      </c>
      <c r="AC103" s="34">
        <f>Calculations!AH76</f>
        <v>0</v>
      </c>
      <c r="AD103" s="21" t="s">
        <v>54</v>
      </c>
      <c r="AE103" s="20" t="s">
        <v>792</v>
      </c>
      <c r="AF103" s="26" t="s">
        <v>793</v>
      </c>
      <c r="AG103" s="26" t="s">
        <v>794</v>
      </c>
      <c r="AH103" s="26"/>
      <c r="AI103" s="20"/>
    </row>
    <row r="104" spans="2:35" x14ac:dyDescent="0.2">
      <c r="B104" s="11" t="str">
        <f>Calculations!A77</f>
        <v>CfS:304</v>
      </c>
      <c r="C104" s="20" t="str">
        <f>Calculations!B77</f>
        <v>Land north of Rookery Farm, Stow Road, Stow Longa</v>
      </c>
      <c r="D104" s="11" t="str">
        <f>Calculations!C77</f>
        <v>Residential</v>
      </c>
      <c r="E104" s="34">
        <f>Calculations!D77</f>
        <v>3.4081167631199998</v>
      </c>
      <c r="F104" s="34">
        <f>Calculations!H77</f>
        <v>3.4081167631199998</v>
      </c>
      <c r="G104" s="34">
        <f>Calculations!L77</f>
        <v>100</v>
      </c>
      <c r="H104" s="34">
        <f>Calculations!G77</f>
        <v>0</v>
      </c>
      <c r="I104" s="34">
        <f>Calculations!K77</f>
        <v>0</v>
      </c>
      <c r="J104" s="34">
        <f>Calculations!F77</f>
        <v>0</v>
      </c>
      <c r="K104" s="34">
        <f>Calculations!J77</f>
        <v>0</v>
      </c>
      <c r="L104" s="34">
        <f>Calculations!E77</f>
        <v>0</v>
      </c>
      <c r="M104" s="34">
        <f>Calculations!I77</f>
        <v>0</v>
      </c>
      <c r="N104" s="34">
        <f>Calculations!Q77</f>
        <v>0.15220117954000001</v>
      </c>
      <c r="O104" s="34">
        <f>Calculations!V77</f>
        <v>4.4658440458086206</v>
      </c>
      <c r="P104" s="34">
        <f>Calculations!N77</f>
        <v>2.2811317639999999E-2</v>
      </c>
      <c r="Q104" s="34">
        <f>Calculations!T77</f>
        <v>1.021598621466423</v>
      </c>
      <c r="R104" s="34">
        <f>Calculations!M77</f>
        <v>1.200595623E-2</v>
      </c>
      <c r="S104" s="34">
        <f>Calculations!R77</f>
        <v>0.35227537858793923</v>
      </c>
      <c r="T104" s="34">
        <f>Calculations!X77</f>
        <v>0</v>
      </c>
      <c r="U104" s="34">
        <f>Calculations!AA77</f>
        <v>0</v>
      </c>
      <c r="V104" s="34">
        <f>Calculations!Y77</f>
        <v>0</v>
      </c>
      <c r="W104" s="34">
        <f>Calculations!AB77</f>
        <v>0</v>
      </c>
      <c r="X104" s="34">
        <f>Calculations!Z77</f>
        <v>0</v>
      </c>
      <c r="Y104" s="34">
        <f>Calculations!AC77</f>
        <v>0</v>
      </c>
      <c r="Z104" s="34">
        <f>Calculations!AE77</f>
        <v>5.3226408369999999E-2</v>
      </c>
      <c r="AA104" s="34">
        <f>Calculations!AG77</f>
        <v>1.5617542493254624</v>
      </c>
      <c r="AB104" s="34">
        <f>Calculations!AF77</f>
        <v>8.4567624689999996E-2</v>
      </c>
      <c r="AC104" s="34">
        <f>Calculations!AH77</f>
        <v>2.4813593714019819</v>
      </c>
      <c r="AD104" s="21" t="s">
        <v>54</v>
      </c>
      <c r="AE104" s="20" t="s">
        <v>786</v>
      </c>
      <c r="AF104" s="26" t="s">
        <v>795</v>
      </c>
      <c r="AG104" s="26" t="s">
        <v>796</v>
      </c>
      <c r="AH104" s="26"/>
      <c r="AI104" s="20"/>
    </row>
    <row r="105" spans="2:35" x14ac:dyDescent="0.2">
      <c r="B105" s="11" t="str">
        <f>Calculations!A78</f>
        <v>CfS:130</v>
      </c>
      <c r="C105" s="20" t="str">
        <f>Calculations!B78</f>
        <v>Adjacent A1 at Norman Cross, Folksworth</v>
      </c>
      <c r="D105" s="11" t="str">
        <f>Calculations!C78</f>
        <v>Employment</v>
      </c>
      <c r="E105" s="34">
        <f>Calculations!D78</f>
        <v>11.5202232668</v>
      </c>
      <c r="F105" s="34">
        <f>Calculations!H78</f>
        <v>11.5202232668</v>
      </c>
      <c r="G105" s="34">
        <f>Calculations!L78</f>
        <v>100</v>
      </c>
      <c r="H105" s="34">
        <f>Calculations!G78</f>
        <v>0</v>
      </c>
      <c r="I105" s="34">
        <f>Calculations!K78</f>
        <v>0</v>
      </c>
      <c r="J105" s="34">
        <f>Calculations!F78</f>
        <v>0</v>
      </c>
      <c r="K105" s="34">
        <f>Calculations!J78</f>
        <v>0</v>
      </c>
      <c r="L105" s="34">
        <f>Calculations!E78</f>
        <v>0</v>
      </c>
      <c r="M105" s="34">
        <f>Calculations!I78</f>
        <v>0</v>
      </c>
      <c r="N105" s="34">
        <f>Calculations!Q78</f>
        <v>2.6061882881100003</v>
      </c>
      <c r="O105" s="34">
        <f>Calculations!V78</f>
        <v>22.622723776723532</v>
      </c>
      <c r="P105" s="34">
        <f>Calculations!N78</f>
        <v>0.40748854150000002</v>
      </c>
      <c r="Q105" s="34">
        <f>Calculations!T78</f>
        <v>10.126251725623371</v>
      </c>
      <c r="R105" s="34">
        <f>Calculations!M78</f>
        <v>0.75907826585000004</v>
      </c>
      <c r="S105" s="34">
        <f>Calculations!R78</f>
        <v>6.5890933558343354</v>
      </c>
      <c r="T105" s="34">
        <f>Calculations!X78</f>
        <v>0</v>
      </c>
      <c r="U105" s="34">
        <f>Calculations!AA78</f>
        <v>0</v>
      </c>
      <c r="V105" s="34">
        <f>Calculations!Y78</f>
        <v>0</v>
      </c>
      <c r="W105" s="34">
        <f>Calculations!AB78</f>
        <v>0</v>
      </c>
      <c r="X105" s="34">
        <f>Calculations!Z78</f>
        <v>0</v>
      </c>
      <c r="Y105" s="34">
        <f>Calculations!AC78</f>
        <v>0</v>
      </c>
      <c r="Z105" s="34">
        <f>Calculations!AE78</f>
        <v>1.2201608768000001</v>
      </c>
      <c r="AA105" s="34">
        <f>Calculations!AG78</f>
        <v>10.591469006649964</v>
      </c>
      <c r="AB105" s="34">
        <f>Calculations!AF78</f>
        <v>0.78176438926000003</v>
      </c>
      <c r="AC105" s="34">
        <f>Calculations!AH78</f>
        <v>6.7860176938840917</v>
      </c>
      <c r="AD105" s="21" t="s">
        <v>55</v>
      </c>
      <c r="AE105" s="20" t="s">
        <v>786</v>
      </c>
      <c r="AF105" s="26" t="s">
        <v>795</v>
      </c>
      <c r="AG105" s="26" t="s">
        <v>796</v>
      </c>
      <c r="AH105" s="26"/>
      <c r="AI105" s="20"/>
    </row>
    <row r="106" spans="2:35" x14ac:dyDescent="0.2">
      <c r="B106" s="11" t="str">
        <f>Calculations!A79</f>
        <v>CfS:131</v>
      </c>
      <c r="C106" s="20" t="str">
        <f>Calculations!B79</f>
        <v>Land off High Street, Stilton</v>
      </c>
      <c r="D106" s="11" t="str">
        <f>Calculations!C79</f>
        <v>Residential</v>
      </c>
      <c r="E106" s="34">
        <f>Calculations!D79</f>
        <v>2.5966426794899999</v>
      </c>
      <c r="F106" s="34">
        <f>Calculations!H79</f>
        <v>2.5966426794899999</v>
      </c>
      <c r="G106" s="34">
        <f>Calculations!L79</f>
        <v>100</v>
      </c>
      <c r="H106" s="34">
        <f>Calculations!G79</f>
        <v>0</v>
      </c>
      <c r="I106" s="34">
        <f>Calculations!K79</f>
        <v>0</v>
      </c>
      <c r="J106" s="34">
        <f>Calculations!F79</f>
        <v>0</v>
      </c>
      <c r="K106" s="34">
        <f>Calculations!J79</f>
        <v>0</v>
      </c>
      <c r="L106" s="34">
        <f>Calculations!E79</f>
        <v>0</v>
      </c>
      <c r="M106" s="34">
        <f>Calculations!I79</f>
        <v>0</v>
      </c>
      <c r="N106" s="34">
        <f>Calculations!Q79</f>
        <v>0.23038207567999999</v>
      </c>
      <c r="O106" s="34">
        <f>Calculations!V79</f>
        <v>8.8723056699217757</v>
      </c>
      <c r="P106" s="34">
        <f>Calculations!N79</f>
        <v>2.3010754639999999E-2</v>
      </c>
      <c r="Q106" s="34">
        <f>Calculations!T79</f>
        <v>4.3240701528503243</v>
      </c>
      <c r="R106" s="34">
        <f>Calculations!M79</f>
        <v>8.9269896439999996E-2</v>
      </c>
      <c r="S106" s="34">
        <f>Calculations!R79</f>
        <v>3.4378968329032191</v>
      </c>
      <c r="T106" s="34">
        <f>Calculations!X79</f>
        <v>0</v>
      </c>
      <c r="U106" s="34">
        <f>Calculations!AA79</f>
        <v>0</v>
      </c>
      <c r="V106" s="34">
        <f>Calculations!Y79</f>
        <v>0</v>
      </c>
      <c r="W106" s="34">
        <f>Calculations!AB79</f>
        <v>0</v>
      </c>
      <c r="X106" s="34">
        <f>Calculations!Z79</f>
        <v>0</v>
      </c>
      <c r="Y106" s="34">
        <f>Calculations!AC79</f>
        <v>0</v>
      </c>
      <c r="Z106" s="34">
        <f>Calculations!AE79</f>
        <v>5.16773793E-2</v>
      </c>
      <c r="AA106" s="34">
        <f>Calculations!AG79</f>
        <v>1.9901613613679729</v>
      </c>
      <c r="AB106" s="34">
        <f>Calculations!AF79</f>
        <v>9.267855992E-2</v>
      </c>
      <c r="AC106" s="34">
        <f>Calculations!AH79</f>
        <v>3.5691687829071181</v>
      </c>
      <c r="AD106" s="21" t="s">
        <v>54</v>
      </c>
      <c r="AE106" s="20" t="s">
        <v>786</v>
      </c>
      <c r="AF106" s="26" t="s">
        <v>795</v>
      </c>
      <c r="AG106" s="26" t="s">
        <v>796</v>
      </c>
      <c r="AH106" s="26"/>
      <c r="AI106" s="20"/>
    </row>
    <row r="107" spans="2:35" x14ac:dyDescent="0.2">
      <c r="B107" s="11" t="str">
        <f>Calculations!A80</f>
        <v>CfS:132</v>
      </c>
      <c r="C107" s="20" t="str">
        <f>Calculations!B80</f>
        <v>Land off Hawthorn Road, Folksworth</v>
      </c>
      <c r="D107" s="11" t="str">
        <f>Calculations!C80</f>
        <v>Residential</v>
      </c>
      <c r="E107" s="34">
        <f>Calculations!D80</f>
        <v>1.8370638156500001</v>
      </c>
      <c r="F107" s="34">
        <f>Calculations!H80</f>
        <v>1.8370638156500001</v>
      </c>
      <c r="G107" s="34">
        <f>Calculations!L80</f>
        <v>100</v>
      </c>
      <c r="H107" s="34">
        <f>Calculations!G80</f>
        <v>0</v>
      </c>
      <c r="I107" s="34">
        <f>Calculations!K80</f>
        <v>0</v>
      </c>
      <c r="J107" s="34">
        <f>Calculations!F80</f>
        <v>0</v>
      </c>
      <c r="K107" s="34">
        <f>Calculations!J80</f>
        <v>0</v>
      </c>
      <c r="L107" s="34">
        <f>Calculations!E80</f>
        <v>0</v>
      </c>
      <c r="M107" s="34">
        <f>Calculations!I80</f>
        <v>0</v>
      </c>
      <c r="N107" s="34">
        <f>Calculations!Q80</f>
        <v>0.68851193830000001</v>
      </c>
      <c r="O107" s="34">
        <f>Calculations!V80</f>
        <v>37.478934179343511</v>
      </c>
      <c r="P107" s="34">
        <f>Calculations!N80</f>
        <v>0.10917530386</v>
      </c>
      <c r="Q107" s="34">
        <f>Calculations!T80</f>
        <v>7.9471528640578821</v>
      </c>
      <c r="R107" s="34">
        <f>Calculations!M80</f>
        <v>3.6818965779999997E-2</v>
      </c>
      <c r="S107" s="34">
        <f>Calculations!R80</f>
        <v>2.0042290020813733</v>
      </c>
      <c r="T107" s="34">
        <f>Calculations!X80</f>
        <v>0</v>
      </c>
      <c r="U107" s="34">
        <f>Calculations!AA80</f>
        <v>0</v>
      </c>
      <c r="V107" s="34">
        <f>Calculations!Y80</f>
        <v>0</v>
      </c>
      <c r="W107" s="34">
        <f>Calculations!AB80</f>
        <v>0</v>
      </c>
      <c r="X107" s="34">
        <f>Calculations!Z80</f>
        <v>0</v>
      </c>
      <c r="Y107" s="34">
        <f>Calculations!AC80</f>
        <v>0</v>
      </c>
      <c r="Z107" s="34">
        <f>Calculations!AE80</f>
        <v>0.43104021822999999</v>
      </c>
      <c r="AA107" s="34">
        <f>Calculations!AG80</f>
        <v>23.463540817578345</v>
      </c>
      <c r="AB107" s="34">
        <f>Calculations!AF80</f>
        <v>0.29786913541999999</v>
      </c>
      <c r="AC107" s="34">
        <f>Calculations!AH80</f>
        <v>16.214414158204203</v>
      </c>
      <c r="AD107" s="21" t="s">
        <v>54</v>
      </c>
      <c r="AE107" s="20" t="s">
        <v>786</v>
      </c>
      <c r="AF107" s="26" t="s">
        <v>795</v>
      </c>
      <c r="AG107" s="26" t="s">
        <v>796</v>
      </c>
      <c r="AH107" s="26"/>
      <c r="AI107" s="20"/>
    </row>
    <row r="108" spans="2:35" x14ac:dyDescent="0.2">
      <c r="B108" s="11" t="str">
        <f>Calculations!A81</f>
        <v>CfS:134</v>
      </c>
      <c r="C108" s="20" t="str">
        <f>Calculations!B81</f>
        <v>Land west of 41 Vinegar Hill</v>
      </c>
      <c r="D108" s="11" t="str">
        <f>Calculations!C81</f>
        <v>Residential</v>
      </c>
      <c r="E108" s="34">
        <f>Calculations!D81</f>
        <v>1.0955702597200001</v>
      </c>
      <c r="F108" s="34">
        <f>Calculations!H81</f>
        <v>1.0955702597200001</v>
      </c>
      <c r="G108" s="34">
        <f>Calculations!L81</f>
        <v>100</v>
      </c>
      <c r="H108" s="34">
        <f>Calculations!G81</f>
        <v>0</v>
      </c>
      <c r="I108" s="34">
        <f>Calculations!K81</f>
        <v>0</v>
      </c>
      <c r="J108" s="34">
        <f>Calculations!F81</f>
        <v>0</v>
      </c>
      <c r="K108" s="34">
        <f>Calculations!J81</f>
        <v>0</v>
      </c>
      <c r="L108" s="34">
        <f>Calculations!E81</f>
        <v>0</v>
      </c>
      <c r="M108" s="34">
        <f>Calculations!I81</f>
        <v>0</v>
      </c>
      <c r="N108" s="34">
        <f>Calculations!Q81</f>
        <v>4.1369589999999998E-4</v>
      </c>
      <c r="O108" s="34">
        <f>Calculations!V81</f>
        <v>3.7760782234608131E-2</v>
      </c>
      <c r="P108" s="34">
        <f>Calculations!N81</f>
        <v>0</v>
      </c>
      <c r="Q108" s="34">
        <f>Calculations!T81</f>
        <v>0</v>
      </c>
      <c r="R108" s="34">
        <f>Calculations!M81</f>
        <v>0</v>
      </c>
      <c r="S108" s="34">
        <f>Calculations!R81</f>
        <v>0</v>
      </c>
      <c r="T108" s="34">
        <f>Calculations!X81</f>
        <v>0</v>
      </c>
      <c r="U108" s="34">
        <f>Calculations!AA81</f>
        <v>0</v>
      </c>
      <c r="V108" s="34">
        <f>Calculations!Y81</f>
        <v>0</v>
      </c>
      <c r="W108" s="34">
        <f>Calculations!AB81</f>
        <v>0</v>
      </c>
      <c r="X108" s="34">
        <f>Calculations!Z81</f>
        <v>0</v>
      </c>
      <c r="Y108" s="34">
        <f>Calculations!AC81</f>
        <v>0</v>
      </c>
      <c r="Z108" s="34">
        <f>Calculations!AE81</f>
        <v>0</v>
      </c>
      <c r="AA108" s="34">
        <f>Calculations!AG81</f>
        <v>0</v>
      </c>
      <c r="AB108" s="34">
        <f>Calculations!AF81</f>
        <v>4.1369523E-4</v>
      </c>
      <c r="AC108" s="34">
        <f>Calculations!AH81</f>
        <v>3.7760721079242332E-2</v>
      </c>
      <c r="AD108" s="21" t="s">
        <v>54</v>
      </c>
      <c r="AE108" s="20" t="s">
        <v>786</v>
      </c>
      <c r="AF108" s="26" t="s">
        <v>797</v>
      </c>
      <c r="AG108" s="26" t="s">
        <v>796</v>
      </c>
      <c r="AH108" s="26"/>
      <c r="AI108" s="20"/>
    </row>
    <row r="109" spans="2:35" ht="63.75" x14ac:dyDescent="0.2">
      <c r="B109" s="11" t="str">
        <f>Calculations!A82</f>
        <v>CfS:308</v>
      </c>
      <c r="C109" s="20" t="str">
        <f>Calculations!B82</f>
        <v>Land north of Station Lane, Offord Cluny</v>
      </c>
      <c r="D109" s="11" t="str">
        <f>Calculations!C82</f>
        <v>Mixed Use</v>
      </c>
      <c r="E109" s="34">
        <f>Calculations!D82</f>
        <v>0.94178970566700004</v>
      </c>
      <c r="F109" s="34">
        <f>Calculations!H82</f>
        <v>0.33091539167700001</v>
      </c>
      <c r="G109" s="34">
        <f>Calculations!L82</f>
        <v>35.136866509136141</v>
      </c>
      <c r="H109" s="34">
        <f>Calculations!G82</f>
        <v>1.7808197540000001E-2</v>
      </c>
      <c r="I109" s="34">
        <f>Calculations!K82</f>
        <v>1.890888956721795</v>
      </c>
      <c r="J109" s="34">
        <f>Calculations!F82</f>
        <v>0.25684572301000003</v>
      </c>
      <c r="K109" s="34">
        <f>Calculations!J82</f>
        <v>27.272088605820464</v>
      </c>
      <c r="L109" s="34">
        <f>Calculations!E82</f>
        <v>0.33622039343999999</v>
      </c>
      <c r="M109" s="34">
        <f>Calculations!I82</f>
        <v>35.700155928321593</v>
      </c>
      <c r="N109" s="34">
        <f>Calculations!Q82</f>
        <v>0.80608567916999996</v>
      </c>
      <c r="O109" s="34">
        <f>Calculations!V82</f>
        <v>85.590835652541884</v>
      </c>
      <c r="P109" s="34">
        <f>Calculations!N82</f>
        <v>0.23615554457999999</v>
      </c>
      <c r="Q109" s="34">
        <f>Calculations!T82</f>
        <v>71.903065876092427</v>
      </c>
      <c r="R109" s="34">
        <f>Calculations!M82</f>
        <v>0.4410201279</v>
      </c>
      <c r="S109" s="34">
        <f>Calculations!R82</f>
        <v>46.827877311279167</v>
      </c>
      <c r="T109" s="34">
        <f>Calculations!X82</f>
        <v>0.59859291821000005</v>
      </c>
      <c r="U109" s="34">
        <f>Calculations!AA82</f>
        <v>63.559084858127747</v>
      </c>
      <c r="V109" s="34">
        <f>Calculations!Y82</f>
        <v>1.228554383E-2</v>
      </c>
      <c r="W109" s="34">
        <f>Calculations!AB82</f>
        <v>1.3044890760723551</v>
      </c>
      <c r="X109" s="34">
        <f>Calculations!Z82</f>
        <v>0</v>
      </c>
      <c r="Y109" s="34">
        <f>Calculations!AC82</f>
        <v>0</v>
      </c>
      <c r="Z109" s="34">
        <f>Calculations!AE82</f>
        <v>0.31600723180000001</v>
      </c>
      <c r="AA109" s="34">
        <f>Calculations!AG82</f>
        <v>33.55390591960181</v>
      </c>
      <c r="AB109" s="34">
        <f>Calculations!AF82</f>
        <v>4.715091548E-2</v>
      </c>
      <c r="AC109" s="34">
        <f>Calculations!AH82</f>
        <v>5.0065227084433346</v>
      </c>
      <c r="AD109" s="21" t="s">
        <v>54</v>
      </c>
      <c r="AE109" s="20" t="s">
        <v>782</v>
      </c>
      <c r="AF109" s="26" t="s">
        <v>783</v>
      </c>
      <c r="AG109" s="26" t="s">
        <v>784</v>
      </c>
      <c r="AH109" s="26"/>
      <c r="AI109" s="20"/>
    </row>
    <row r="110" spans="2:35" x14ac:dyDescent="0.2">
      <c r="B110" s="11" t="str">
        <f>Calculations!A83</f>
        <v>CfS:97</v>
      </c>
      <c r="C110" s="20" t="str">
        <f>Calculations!B83</f>
        <v>Land north of The Meadows, Earith Road , Colne</v>
      </c>
      <c r="D110" s="11" t="str">
        <f>Calculations!C83</f>
        <v>Residential</v>
      </c>
      <c r="E110" s="34">
        <f>Calculations!D83</f>
        <v>0.26865805543999999</v>
      </c>
      <c r="F110" s="34">
        <f>Calculations!H83</f>
        <v>0.26865805543999999</v>
      </c>
      <c r="G110" s="34">
        <f>Calculations!L83</f>
        <v>100</v>
      </c>
      <c r="H110" s="34">
        <f>Calculations!G83</f>
        <v>0</v>
      </c>
      <c r="I110" s="34">
        <f>Calculations!K83</f>
        <v>0</v>
      </c>
      <c r="J110" s="34">
        <f>Calculations!F83</f>
        <v>0</v>
      </c>
      <c r="K110" s="34">
        <f>Calculations!J83</f>
        <v>0</v>
      </c>
      <c r="L110" s="34">
        <f>Calculations!E83</f>
        <v>0</v>
      </c>
      <c r="M110" s="34">
        <f>Calculations!I83</f>
        <v>0</v>
      </c>
      <c r="N110" s="34">
        <f>Calculations!Q83</f>
        <v>0.18642824169</v>
      </c>
      <c r="O110" s="34">
        <f>Calculations!V83</f>
        <v>69.3923885456081</v>
      </c>
      <c r="P110" s="34">
        <f>Calculations!N83</f>
        <v>3.0224047350000002E-2</v>
      </c>
      <c r="Q110" s="34">
        <f>Calculations!T83</f>
        <v>11.250005997586774</v>
      </c>
      <c r="R110" s="34">
        <f>Calculations!M83</f>
        <v>0</v>
      </c>
      <c r="S110" s="34">
        <f>Calculations!R83</f>
        <v>0</v>
      </c>
      <c r="T110" s="34">
        <f>Calculations!X83</f>
        <v>0</v>
      </c>
      <c r="U110" s="34">
        <f>Calculations!AA83</f>
        <v>0</v>
      </c>
      <c r="V110" s="34">
        <f>Calculations!Y83</f>
        <v>0</v>
      </c>
      <c r="W110" s="34">
        <f>Calculations!AB83</f>
        <v>0</v>
      </c>
      <c r="X110" s="34">
        <f>Calculations!Z83</f>
        <v>0</v>
      </c>
      <c r="Y110" s="34">
        <f>Calculations!AC83</f>
        <v>0</v>
      </c>
      <c r="Z110" s="34">
        <f>Calculations!AE83</f>
        <v>0.10563581118</v>
      </c>
      <c r="AA110" s="34">
        <f>Calculations!AG83</f>
        <v>39.319800408364038</v>
      </c>
      <c r="AB110" s="34">
        <f>Calculations!AF83</f>
        <v>7.0003232590000006E-2</v>
      </c>
      <c r="AC110" s="34">
        <f>Calculations!AH83</f>
        <v>26.056628927560293</v>
      </c>
      <c r="AD110" s="21" t="s">
        <v>54</v>
      </c>
      <c r="AE110" s="20" t="s">
        <v>786</v>
      </c>
      <c r="AF110" s="26" t="s">
        <v>795</v>
      </c>
      <c r="AG110" s="26" t="s">
        <v>796</v>
      </c>
      <c r="AH110" s="26"/>
      <c r="AI110" s="20"/>
    </row>
    <row r="111" spans="2:35" x14ac:dyDescent="0.2">
      <c r="B111" s="11" t="str">
        <f>Calculations!A84</f>
        <v>CfS:104</v>
      </c>
      <c r="C111" s="20" t="str">
        <f>Calculations!B84</f>
        <v>Land adjacent to Second and Third Avenue, Warboys</v>
      </c>
      <c r="D111" s="11" t="str">
        <f>Calculations!C84</f>
        <v>Residential</v>
      </c>
      <c r="E111" s="34">
        <f>Calculations!D84</f>
        <v>4.0840323883799998</v>
      </c>
      <c r="F111" s="34">
        <f>Calculations!H84</f>
        <v>4.0840323883799998</v>
      </c>
      <c r="G111" s="34">
        <f>Calculations!L84</f>
        <v>100</v>
      </c>
      <c r="H111" s="34">
        <f>Calculations!G84</f>
        <v>0</v>
      </c>
      <c r="I111" s="34">
        <f>Calculations!K84</f>
        <v>0</v>
      </c>
      <c r="J111" s="34">
        <f>Calculations!F84</f>
        <v>0</v>
      </c>
      <c r="K111" s="34">
        <f>Calculations!J84</f>
        <v>0</v>
      </c>
      <c r="L111" s="34">
        <f>Calculations!E84</f>
        <v>0</v>
      </c>
      <c r="M111" s="34">
        <f>Calculations!I84</f>
        <v>0</v>
      </c>
      <c r="N111" s="34">
        <f>Calculations!Q84</f>
        <v>0.74727346854999999</v>
      </c>
      <c r="O111" s="34">
        <f>Calculations!V84</f>
        <v>18.297442269952676</v>
      </c>
      <c r="P111" s="34">
        <f>Calculations!N84</f>
        <v>0.19839317832</v>
      </c>
      <c r="Q111" s="34">
        <f>Calculations!T84</f>
        <v>9.419625039815072</v>
      </c>
      <c r="R111" s="34">
        <f>Calculations!M84</f>
        <v>0.18630735916999999</v>
      </c>
      <c r="S111" s="34">
        <f>Calculations!R84</f>
        <v>4.5618482287282234</v>
      </c>
      <c r="T111" s="34">
        <f>Calculations!X84</f>
        <v>0</v>
      </c>
      <c r="U111" s="34">
        <f>Calculations!AA84</f>
        <v>0</v>
      </c>
      <c r="V111" s="34">
        <f>Calculations!Y84</f>
        <v>0</v>
      </c>
      <c r="W111" s="34">
        <f>Calculations!AB84</f>
        <v>0</v>
      </c>
      <c r="X111" s="34">
        <f>Calculations!Z84</f>
        <v>0</v>
      </c>
      <c r="Y111" s="34">
        <f>Calculations!AC84</f>
        <v>0</v>
      </c>
      <c r="Z111" s="34">
        <f>Calculations!AE84</f>
        <v>0.40274397577999999</v>
      </c>
      <c r="AA111" s="34">
        <f>Calculations!AG84</f>
        <v>9.861429525532122</v>
      </c>
      <c r="AB111" s="34">
        <f>Calculations!AF84</f>
        <v>0.15334416400000001</v>
      </c>
      <c r="AC111" s="34">
        <f>Calculations!AH84</f>
        <v>3.7547244834859534</v>
      </c>
      <c r="AD111" s="21" t="s">
        <v>54</v>
      </c>
      <c r="AE111" s="20" t="s">
        <v>786</v>
      </c>
      <c r="AF111" s="26" t="s">
        <v>795</v>
      </c>
      <c r="AG111" s="26" t="s">
        <v>796</v>
      </c>
      <c r="AH111" s="26"/>
      <c r="AI111" s="20"/>
    </row>
    <row r="112" spans="2:35" x14ac:dyDescent="0.2">
      <c r="B112" s="11" t="str">
        <f>Calculations!A85</f>
        <v>CfS:309</v>
      </c>
      <c r="C112" s="20" t="str">
        <f>Calculations!B85</f>
        <v>Land to the west of High Street, Great Paxton</v>
      </c>
      <c r="D112" s="11" t="str">
        <f>Calculations!C85</f>
        <v>Residential</v>
      </c>
      <c r="E112" s="34">
        <f>Calculations!D85</f>
        <v>1.1311001268</v>
      </c>
      <c r="F112" s="34">
        <f>Calculations!H85</f>
        <v>1.1311001268</v>
      </c>
      <c r="G112" s="34">
        <f>Calculations!L85</f>
        <v>100</v>
      </c>
      <c r="H112" s="34">
        <f>Calculations!G85</f>
        <v>0</v>
      </c>
      <c r="I112" s="34">
        <f>Calculations!K85</f>
        <v>0</v>
      </c>
      <c r="J112" s="34">
        <f>Calculations!F85</f>
        <v>0</v>
      </c>
      <c r="K112" s="34">
        <f>Calculations!J85</f>
        <v>0</v>
      </c>
      <c r="L112" s="34">
        <f>Calculations!E85</f>
        <v>0</v>
      </c>
      <c r="M112" s="34">
        <f>Calculations!I85</f>
        <v>0</v>
      </c>
      <c r="N112" s="34">
        <f>Calculations!Q85</f>
        <v>0.11459578283999999</v>
      </c>
      <c r="O112" s="34">
        <f>Calculations!V85</f>
        <v>10.131356201347391</v>
      </c>
      <c r="P112" s="34">
        <f>Calculations!N85</f>
        <v>1.9217999999999999E-7</v>
      </c>
      <c r="Q112" s="34">
        <f>Calculations!T85</f>
        <v>1.6990538277428823E-5</v>
      </c>
      <c r="R112" s="34">
        <f>Calculations!M85</f>
        <v>0</v>
      </c>
      <c r="S112" s="34">
        <f>Calculations!R85</f>
        <v>0</v>
      </c>
      <c r="T112" s="34">
        <f>Calculations!X85</f>
        <v>0</v>
      </c>
      <c r="U112" s="34">
        <f>Calculations!AA85</f>
        <v>0</v>
      </c>
      <c r="V112" s="34">
        <f>Calculations!Y85</f>
        <v>0</v>
      </c>
      <c r="W112" s="34">
        <f>Calculations!AB85</f>
        <v>0</v>
      </c>
      <c r="X112" s="34">
        <f>Calculations!Z85</f>
        <v>0</v>
      </c>
      <c r="Y112" s="34">
        <f>Calculations!AC85</f>
        <v>0</v>
      </c>
      <c r="Z112" s="34">
        <f>Calculations!AE85</f>
        <v>1.0081403700000001E-3</v>
      </c>
      <c r="AA112" s="34">
        <f>Calculations!AG85</f>
        <v>8.9129189018140598E-2</v>
      </c>
      <c r="AB112" s="34">
        <f>Calculations!AF85</f>
        <v>6.075311127E-2</v>
      </c>
      <c r="AC112" s="34">
        <f>Calculations!AH85</f>
        <v>5.3711523702041193</v>
      </c>
      <c r="AD112" s="21" t="s">
        <v>54</v>
      </c>
      <c r="AE112" s="20" t="s">
        <v>786</v>
      </c>
      <c r="AF112" s="26" t="s">
        <v>797</v>
      </c>
      <c r="AG112" s="26" t="s">
        <v>796</v>
      </c>
      <c r="AH112" s="26"/>
      <c r="AI112" s="20"/>
    </row>
    <row r="113" spans="2:35" x14ac:dyDescent="0.2">
      <c r="B113" s="11" t="str">
        <f>Calculations!A86</f>
        <v>CfS:136</v>
      </c>
      <c r="C113" s="20" t="str">
        <f>Calculations!B86</f>
        <v>Land south of Warboys Sports Field, Warboys</v>
      </c>
      <c r="D113" s="11" t="str">
        <f>Calculations!C86</f>
        <v>Natural/Open Space</v>
      </c>
      <c r="E113" s="34">
        <f>Calculations!D86</f>
        <v>2.29632186124</v>
      </c>
      <c r="F113" s="34">
        <f>Calculations!H86</f>
        <v>2.29632186124</v>
      </c>
      <c r="G113" s="34">
        <f>Calculations!L86</f>
        <v>100</v>
      </c>
      <c r="H113" s="34">
        <f>Calculations!G86</f>
        <v>0</v>
      </c>
      <c r="I113" s="34">
        <f>Calculations!K86</f>
        <v>0</v>
      </c>
      <c r="J113" s="34">
        <f>Calculations!F86</f>
        <v>0</v>
      </c>
      <c r="K113" s="34">
        <f>Calculations!J86</f>
        <v>0</v>
      </c>
      <c r="L113" s="34">
        <f>Calculations!E86</f>
        <v>0</v>
      </c>
      <c r="M113" s="34">
        <f>Calculations!I86</f>
        <v>0</v>
      </c>
      <c r="N113" s="34">
        <f>Calculations!Q86</f>
        <v>0.36726231931999997</v>
      </c>
      <c r="O113" s="34">
        <f>Calculations!V86</f>
        <v>15.993503590201442</v>
      </c>
      <c r="P113" s="34">
        <f>Calculations!N86</f>
        <v>0</v>
      </c>
      <c r="Q113" s="34">
        <f>Calculations!T86</f>
        <v>0</v>
      </c>
      <c r="R113" s="34">
        <f>Calculations!M86</f>
        <v>0</v>
      </c>
      <c r="S113" s="34">
        <f>Calculations!R86</f>
        <v>0</v>
      </c>
      <c r="T113" s="34">
        <f>Calculations!X86</f>
        <v>0</v>
      </c>
      <c r="U113" s="34">
        <f>Calculations!AA86</f>
        <v>0</v>
      </c>
      <c r="V113" s="34">
        <f>Calculations!Y86</f>
        <v>0</v>
      </c>
      <c r="W113" s="34">
        <f>Calculations!AB86</f>
        <v>0</v>
      </c>
      <c r="X113" s="34">
        <f>Calculations!Z86</f>
        <v>0</v>
      </c>
      <c r="Y113" s="34">
        <f>Calculations!AC86</f>
        <v>0</v>
      </c>
      <c r="Z113" s="34">
        <f>Calculations!AE86</f>
        <v>2.20083103E-2</v>
      </c>
      <c r="AA113" s="34">
        <f>Calculations!AG86</f>
        <v>0.9584157461321926</v>
      </c>
      <c r="AB113" s="34">
        <f>Calculations!AF86</f>
        <v>0.30069301276999999</v>
      </c>
      <c r="AC113" s="34">
        <f>Calculations!AH86</f>
        <v>13.094549934199012</v>
      </c>
      <c r="AD113" s="21" t="s">
        <v>765</v>
      </c>
      <c r="AE113" s="20" t="s">
        <v>792</v>
      </c>
      <c r="AF113" s="26" t="s">
        <v>793</v>
      </c>
      <c r="AG113" s="26" t="s">
        <v>794</v>
      </c>
      <c r="AH113" s="26"/>
      <c r="AI113" s="20"/>
    </row>
    <row r="114" spans="2:35" x14ac:dyDescent="0.2">
      <c r="B114" s="11" t="str">
        <f>Calculations!A87</f>
        <v>CfS:142</v>
      </c>
      <c r="C114" s="20" t="str">
        <f>Calculations!B87</f>
        <v>Land off Caldecote Road, Stilton</v>
      </c>
      <c r="D114" s="11" t="str">
        <f>Calculations!C87</f>
        <v>Residential</v>
      </c>
      <c r="E114" s="34">
        <f>Calculations!D87</f>
        <v>7.8548199959899998</v>
      </c>
      <c r="F114" s="34">
        <f>Calculations!H87</f>
        <v>7.8548199959899998</v>
      </c>
      <c r="G114" s="34">
        <f>Calculations!L87</f>
        <v>100</v>
      </c>
      <c r="H114" s="34">
        <f>Calculations!G87</f>
        <v>0</v>
      </c>
      <c r="I114" s="34">
        <f>Calculations!K87</f>
        <v>0</v>
      </c>
      <c r="J114" s="34">
        <f>Calculations!F87</f>
        <v>0</v>
      </c>
      <c r="K114" s="34">
        <f>Calculations!J87</f>
        <v>0</v>
      </c>
      <c r="L114" s="34">
        <f>Calculations!E87</f>
        <v>0</v>
      </c>
      <c r="M114" s="34">
        <f>Calculations!I87</f>
        <v>0</v>
      </c>
      <c r="N114" s="34">
        <f>Calculations!Q87</f>
        <v>0.68250648553000004</v>
      </c>
      <c r="O114" s="34">
        <f>Calculations!V87</f>
        <v>8.6890149726973949</v>
      </c>
      <c r="P114" s="34">
        <f>Calculations!N87</f>
        <v>0.16097122716000001</v>
      </c>
      <c r="Q114" s="34">
        <f>Calculations!T87</f>
        <v>3.4546100450236912</v>
      </c>
      <c r="R114" s="34">
        <f>Calculations!M87</f>
        <v>0.11038217343999999</v>
      </c>
      <c r="S114" s="34">
        <f>Calculations!R87</f>
        <v>1.4052794780319817</v>
      </c>
      <c r="T114" s="34">
        <f>Calculations!X87</f>
        <v>0</v>
      </c>
      <c r="U114" s="34">
        <f>Calculations!AA87</f>
        <v>0</v>
      </c>
      <c r="V114" s="34">
        <f>Calculations!Y87</f>
        <v>0</v>
      </c>
      <c r="W114" s="34">
        <f>Calculations!AB87</f>
        <v>0</v>
      </c>
      <c r="X114" s="34">
        <f>Calculations!Z87</f>
        <v>0</v>
      </c>
      <c r="Y114" s="34">
        <f>Calculations!AC87</f>
        <v>0</v>
      </c>
      <c r="Z114" s="34">
        <f>Calculations!AE87</f>
        <v>0.37746534681999999</v>
      </c>
      <c r="AA114" s="34">
        <f>Calculations!AG87</f>
        <v>4.8055251044925482</v>
      </c>
      <c r="AB114" s="34">
        <f>Calculations!AF87</f>
        <v>0.23121483357</v>
      </c>
      <c r="AC114" s="34">
        <f>Calculations!AH87</f>
        <v>2.9436044834641475</v>
      </c>
      <c r="AD114" s="21" t="s">
        <v>54</v>
      </c>
      <c r="AE114" s="20" t="s">
        <v>786</v>
      </c>
      <c r="AF114" s="26" t="s">
        <v>795</v>
      </c>
      <c r="AG114" s="26" t="s">
        <v>796</v>
      </c>
      <c r="AH114" s="26"/>
      <c r="AI114" s="20"/>
    </row>
    <row r="115" spans="2:35" x14ac:dyDescent="0.2">
      <c r="B115" s="11" t="str">
        <f>Calculations!A88</f>
        <v>CfS:92</v>
      </c>
      <c r="C115" s="20" t="str">
        <f>Calculations!B88</f>
        <v>Land at Newtown Road, Ramsey</v>
      </c>
      <c r="D115" s="11" t="str">
        <f>Calculations!C88</f>
        <v>Residential</v>
      </c>
      <c r="E115" s="34">
        <f>Calculations!D88</f>
        <v>0.31826422113000002</v>
      </c>
      <c r="F115" s="34">
        <f>Calculations!H88</f>
        <v>0</v>
      </c>
      <c r="G115" s="34">
        <f>Calculations!L88</f>
        <v>0</v>
      </c>
      <c r="H115" s="34">
        <f>Calculations!G88</f>
        <v>8.6368316200000003E-3</v>
      </c>
      <c r="I115" s="34">
        <f>Calculations!K88</f>
        <v>2.7137299911799229</v>
      </c>
      <c r="J115" s="34">
        <f>Calculations!F88</f>
        <v>0.30962738951000002</v>
      </c>
      <c r="K115" s="34">
        <f>Calculations!J88</f>
        <v>97.286270008820068</v>
      </c>
      <c r="L115" s="34">
        <f>Calculations!E88</f>
        <v>0</v>
      </c>
      <c r="M115" s="34">
        <f>Calculations!I88</f>
        <v>0</v>
      </c>
      <c r="N115" s="34">
        <f>Calculations!Q88</f>
        <v>0.1184149127</v>
      </c>
      <c r="O115" s="34">
        <f>Calculations!V88</f>
        <v>37.206479660065703</v>
      </c>
      <c r="P115" s="34">
        <f>Calculations!N88</f>
        <v>2.2397399399999999E-3</v>
      </c>
      <c r="Q115" s="34">
        <f>Calculations!T88</f>
        <v>0.82183720517287151</v>
      </c>
      <c r="R115" s="34">
        <f>Calculations!M88</f>
        <v>3.7587383999999999E-4</v>
      </c>
      <c r="S115" s="34">
        <f>Calculations!R88</f>
        <v>0.11810119235692171</v>
      </c>
      <c r="T115" s="34">
        <f>Calculations!X88</f>
        <v>0.30975186235000002</v>
      </c>
      <c r="U115" s="34">
        <f>Calculations!AA88</f>
        <v>97.325379915537852</v>
      </c>
      <c r="V115" s="34">
        <f>Calculations!Y88</f>
        <v>8.6368316200000003E-3</v>
      </c>
      <c r="W115" s="34">
        <f>Calculations!AB88</f>
        <v>2.7137299911799229</v>
      </c>
      <c r="X115" s="34">
        <f>Calculations!Z88</f>
        <v>0</v>
      </c>
      <c r="Y115" s="34">
        <f>Calculations!AC88</f>
        <v>0</v>
      </c>
      <c r="Z115" s="34">
        <f>Calculations!AE88</f>
        <v>2.0226930559999998E-2</v>
      </c>
      <c r="AA115" s="34">
        <f>Calculations!AG88</f>
        <v>6.355389395698988</v>
      </c>
      <c r="AB115" s="34">
        <f>Calculations!AF88</f>
        <v>0.13023769496000001</v>
      </c>
      <c r="AC115" s="34">
        <f>Calculations!AH88</f>
        <v>40.921249173906475</v>
      </c>
      <c r="AD115" s="21" t="s">
        <v>54</v>
      </c>
      <c r="AE115" s="20" t="s">
        <v>786</v>
      </c>
      <c r="AF115" s="26" t="s">
        <v>787</v>
      </c>
      <c r="AG115" s="26" t="s">
        <v>788</v>
      </c>
      <c r="AH115" s="26"/>
      <c r="AI115" s="20"/>
    </row>
    <row r="116" spans="2:35" x14ac:dyDescent="0.2">
      <c r="B116" s="11" t="str">
        <f>Calculations!A89</f>
        <v>CfS:145</v>
      </c>
      <c r="C116" s="20" t="str">
        <f>Calculations!B89</f>
        <v>Little End - Station Road, Warboys</v>
      </c>
      <c r="D116" s="11" t="str">
        <f>Calculations!C89</f>
        <v>Residential</v>
      </c>
      <c r="E116" s="34">
        <f>Calculations!D89</f>
        <v>4.3654750913000004</v>
      </c>
      <c r="F116" s="34">
        <f>Calculations!H89</f>
        <v>4.3654750913000004</v>
      </c>
      <c r="G116" s="34">
        <f>Calculations!L89</f>
        <v>100</v>
      </c>
      <c r="H116" s="34">
        <f>Calculations!G89</f>
        <v>0</v>
      </c>
      <c r="I116" s="34">
        <f>Calculations!K89</f>
        <v>0</v>
      </c>
      <c r="J116" s="34">
        <f>Calculations!F89</f>
        <v>0</v>
      </c>
      <c r="K116" s="34">
        <f>Calculations!J89</f>
        <v>0</v>
      </c>
      <c r="L116" s="34">
        <f>Calculations!E89</f>
        <v>0</v>
      </c>
      <c r="M116" s="34">
        <f>Calculations!I89</f>
        <v>0</v>
      </c>
      <c r="N116" s="34">
        <f>Calculations!Q89</f>
        <v>9.3582143859999994E-2</v>
      </c>
      <c r="O116" s="34">
        <f>Calculations!V89</f>
        <v>2.1436875002791975</v>
      </c>
      <c r="P116" s="34">
        <f>Calculations!N89</f>
        <v>0</v>
      </c>
      <c r="Q116" s="34">
        <f>Calculations!T89</f>
        <v>0</v>
      </c>
      <c r="R116" s="34">
        <f>Calculations!M89</f>
        <v>0</v>
      </c>
      <c r="S116" s="34">
        <f>Calculations!R89</f>
        <v>0</v>
      </c>
      <c r="T116" s="34">
        <f>Calculations!X89</f>
        <v>0</v>
      </c>
      <c r="U116" s="34">
        <f>Calculations!AA89</f>
        <v>0</v>
      </c>
      <c r="V116" s="34">
        <f>Calculations!Y89</f>
        <v>0</v>
      </c>
      <c r="W116" s="34">
        <f>Calculations!AB89</f>
        <v>0</v>
      </c>
      <c r="X116" s="34">
        <f>Calculations!Z89</f>
        <v>0</v>
      </c>
      <c r="Y116" s="34">
        <f>Calculations!AC89</f>
        <v>0</v>
      </c>
      <c r="Z116" s="34">
        <f>Calculations!AE89</f>
        <v>2.4067729329999999E-2</v>
      </c>
      <c r="AA116" s="34">
        <f>Calculations!AG89</f>
        <v>0.55131981804145036</v>
      </c>
      <c r="AB116" s="34">
        <f>Calculations!AF89</f>
        <v>4.4560120260000002E-2</v>
      </c>
      <c r="AC116" s="34">
        <f>Calculations!AH89</f>
        <v>1.0207393085074365</v>
      </c>
      <c r="AD116" s="21" t="s">
        <v>54</v>
      </c>
      <c r="AE116" s="20" t="s">
        <v>786</v>
      </c>
      <c r="AF116" s="26" t="s">
        <v>797</v>
      </c>
      <c r="AG116" s="26" t="s">
        <v>796</v>
      </c>
      <c r="AH116" s="26"/>
      <c r="AI116" s="20"/>
    </row>
    <row r="117" spans="2:35" x14ac:dyDescent="0.2">
      <c r="B117" s="11" t="str">
        <f>Calculations!A90</f>
        <v>CfS:148</v>
      </c>
      <c r="C117" s="20" t="str">
        <f>Calculations!B90</f>
        <v>Land north of Humberdale Way, Warboys</v>
      </c>
      <c r="D117" s="11" t="str">
        <f>Calculations!C90</f>
        <v>Residential</v>
      </c>
      <c r="E117" s="34">
        <f>Calculations!D90</f>
        <v>12.5002219529</v>
      </c>
      <c r="F117" s="34">
        <f>Calculations!H90</f>
        <v>12.5002219529</v>
      </c>
      <c r="G117" s="34">
        <f>Calculations!L90</f>
        <v>100</v>
      </c>
      <c r="H117" s="34">
        <f>Calculations!G90</f>
        <v>0</v>
      </c>
      <c r="I117" s="34">
        <f>Calculations!K90</f>
        <v>0</v>
      </c>
      <c r="J117" s="34">
        <f>Calculations!F90</f>
        <v>0</v>
      </c>
      <c r="K117" s="34">
        <f>Calculations!J90</f>
        <v>0</v>
      </c>
      <c r="L117" s="34">
        <f>Calculations!E90</f>
        <v>0</v>
      </c>
      <c r="M117" s="34">
        <f>Calculations!I90</f>
        <v>0</v>
      </c>
      <c r="N117" s="34">
        <f>Calculations!Q90</f>
        <v>2.7439440451800001</v>
      </c>
      <c r="O117" s="34">
        <f>Calculations!V90</f>
        <v>21.951162591504357</v>
      </c>
      <c r="P117" s="34">
        <f>Calculations!N90</f>
        <v>0.79321910402999996</v>
      </c>
      <c r="Q117" s="34">
        <f>Calculations!T90</f>
        <v>10.334796952627636</v>
      </c>
      <c r="R117" s="34">
        <f>Calculations!M90</f>
        <v>0.49865345343</v>
      </c>
      <c r="S117" s="34">
        <f>Calculations!R90</f>
        <v>3.9891567950464628</v>
      </c>
      <c r="T117" s="34">
        <f>Calculations!X90</f>
        <v>0</v>
      </c>
      <c r="U117" s="34">
        <f>Calculations!AA90</f>
        <v>0</v>
      </c>
      <c r="V117" s="34">
        <f>Calculations!Y90</f>
        <v>0</v>
      </c>
      <c r="W117" s="34">
        <f>Calculations!AB90</f>
        <v>0</v>
      </c>
      <c r="X117" s="34">
        <f>Calculations!Z90</f>
        <v>0</v>
      </c>
      <c r="Y117" s="34">
        <f>Calculations!AC90</f>
        <v>0</v>
      </c>
      <c r="Z117" s="34">
        <f>Calculations!AE90</f>
        <v>1.4993332982700001</v>
      </c>
      <c r="AA117" s="34">
        <f>Calculations!AG90</f>
        <v>11.994453409862542</v>
      </c>
      <c r="AB117" s="34">
        <f>Calculations!AF90</f>
        <v>0.65161192437000004</v>
      </c>
      <c r="AC117" s="34">
        <f>Calculations!AH90</f>
        <v>5.2128028352234876</v>
      </c>
      <c r="AD117" s="21" t="s">
        <v>54</v>
      </c>
      <c r="AE117" s="20" t="s">
        <v>786</v>
      </c>
      <c r="AF117" s="26" t="s">
        <v>795</v>
      </c>
      <c r="AG117" s="26" t="s">
        <v>796</v>
      </c>
      <c r="AH117" s="26"/>
      <c r="AI117" s="20"/>
    </row>
    <row r="118" spans="2:35" x14ac:dyDescent="0.2">
      <c r="B118" s="11" t="str">
        <f>Calculations!A91</f>
        <v>CfS:146</v>
      </c>
      <c r="C118" s="20" t="str">
        <f>Calculations!B91</f>
        <v>Land off Ugg Mere Court Road, Ramsey Heights</v>
      </c>
      <c r="D118" s="11" t="str">
        <f>Calculations!C91</f>
        <v>Residential</v>
      </c>
      <c r="E118" s="34">
        <f>Calculations!D91</f>
        <v>2.0797136561</v>
      </c>
      <c r="F118" s="34">
        <f>Calculations!H91</f>
        <v>0</v>
      </c>
      <c r="G118" s="34">
        <f>Calculations!L91</f>
        <v>0</v>
      </c>
      <c r="H118" s="34">
        <f>Calculations!G91</f>
        <v>0</v>
      </c>
      <c r="I118" s="34">
        <f>Calculations!K91</f>
        <v>0</v>
      </c>
      <c r="J118" s="34">
        <f>Calculations!F91</f>
        <v>2.0797136561</v>
      </c>
      <c r="K118" s="34">
        <f>Calculations!J91</f>
        <v>100</v>
      </c>
      <c r="L118" s="34">
        <f>Calculations!E91</f>
        <v>0</v>
      </c>
      <c r="M118" s="34">
        <f>Calculations!I91</f>
        <v>0</v>
      </c>
      <c r="N118" s="34">
        <f>Calculations!Q91</f>
        <v>0</v>
      </c>
      <c r="O118" s="34">
        <f>Calculations!V91</f>
        <v>0</v>
      </c>
      <c r="P118" s="34">
        <f>Calculations!N91</f>
        <v>0</v>
      </c>
      <c r="Q118" s="34">
        <f>Calculations!T91</f>
        <v>0</v>
      </c>
      <c r="R118" s="34">
        <f>Calculations!M91</f>
        <v>0</v>
      </c>
      <c r="S118" s="34">
        <f>Calculations!R91</f>
        <v>0</v>
      </c>
      <c r="T118" s="34">
        <f>Calculations!X91</f>
        <v>2.0797136561</v>
      </c>
      <c r="U118" s="34">
        <f>Calculations!AA91</f>
        <v>100</v>
      </c>
      <c r="V118" s="34">
        <f>Calculations!Y91</f>
        <v>0</v>
      </c>
      <c r="W118" s="34">
        <f>Calculations!AB91</f>
        <v>0</v>
      </c>
      <c r="X118" s="34">
        <f>Calculations!Z91</f>
        <v>0</v>
      </c>
      <c r="Y118" s="34">
        <f>Calculations!AC91</f>
        <v>0</v>
      </c>
      <c r="Z118" s="34">
        <f>Calculations!AE91</f>
        <v>0</v>
      </c>
      <c r="AA118" s="34">
        <f>Calculations!AG91</f>
        <v>0</v>
      </c>
      <c r="AB118" s="34">
        <f>Calculations!AF91</f>
        <v>0</v>
      </c>
      <c r="AC118" s="34">
        <f>Calculations!AH91</f>
        <v>0</v>
      </c>
      <c r="AD118" s="21" t="s">
        <v>54</v>
      </c>
      <c r="AE118" s="20" t="s">
        <v>786</v>
      </c>
      <c r="AF118" s="26" t="s">
        <v>787</v>
      </c>
      <c r="AG118" s="26" t="s">
        <v>788</v>
      </c>
      <c r="AH118" s="26"/>
      <c r="AI118" s="20"/>
    </row>
    <row r="119" spans="2:35" x14ac:dyDescent="0.2">
      <c r="B119" s="11" t="str">
        <f>Calculations!A92</f>
        <v>CfS:305</v>
      </c>
      <c r="C119" s="20" t="str">
        <f>Calculations!B92</f>
        <v>Land On The East Side Of Stow Road, Spaldwick</v>
      </c>
      <c r="D119" s="11" t="str">
        <f>Calculations!C92</f>
        <v>Residential</v>
      </c>
      <c r="E119" s="34">
        <f>Calculations!D92</f>
        <v>6.1081618776599997</v>
      </c>
      <c r="F119" s="34">
        <f>Calculations!H92</f>
        <v>6.1081618776599997</v>
      </c>
      <c r="G119" s="34">
        <f>Calculations!L92</f>
        <v>100</v>
      </c>
      <c r="H119" s="34">
        <f>Calculations!G92</f>
        <v>0</v>
      </c>
      <c r="I119" s="34">
        <f>Calculations!K92</f>
        <v>0</v>
      </c>
      <c r="J119" s="34">
        <f>Calculations!F92</f>
        <v>0</v>
      </c>
      <c r="K119" s="34">
        <f>Calculations!J92</f>
        <v>0</v>
      </c>
      <c r="L119" s="34">
        <f>Calculations!E92</f>
        <v>0</v>
      </c>
      <c r="M119" s="34">
        <f>Calculations!I92</f>
        <v>0</v>
      </c>
      <c r="N119" s="34">
        <f>Calculations!Q92</f>
        <v>0.91344853111000002</v>
      </c>
      <c r="O119" s="34">
        <f>Calculations!V92</f>
        <v>14.954556696521879</v>
      </c>
      <c r="P119" s="34">
        <f>Calculations!N92</f>
        <v>0.23523789131</v>
      </c>
      <c r="Q119" s="34">
        <f>Calculations!T92</f>
        <v>7.5276268122767318</v>
      </c>
      <c r="R119" s="34">
        <f>Calculations!M92</f>
        <v>0.22456173993</v>
      </c>
      <c r="S119" s="34">
        <f>Calculations!R92</f>
        <v>3.6764209008820221</v>
      </c>
      <c r="T119" s="34">
        <f>Calculations!X92</f>
        <v>0</v>
      </c>
      <c r="U119" s="34">
        <f>Calculations!AA92</f>
        <v>0</v>
      </c>
      <c r="V119" s="34">
        <f>Calculations!Y92</f>
        <v>0</v>
      </c>
      <c r="W119" s="34">
        <f>Calculations!AB92</f>
        <v>0</v>
      </c>
      <c r="X119" s="34">
        <f>Calculations!Z92</f>
        <v>0</v>
      </c>
      <c r="Y119" s="34">
        <f>Calculations!AC92</f>
        <v>0</v>
      </c>
      <c r="Z119" s="34">
        <f>Calculations!AE92</f>
        <v>0.37907660541999999</v>
      </c>
      <c r="AA119" s="34">
        <f>Calculations!AG92</f>
        <v>6.2060667842880086</v>
      </c>
      <c r="AB119" s="34">
        <f>Calculations!AF92</f>
        <v>0.29580337667000001</v>
      </c>
      <c r="AC119" s="34">
        <f>Calculations!AH92</f>
        <v>4.8427560139142951</v>
      </c>
      <c r="AD119" s="21" t="s">
        <v>54</v>
      </c>
      <c r="AE119" s="20" t="s">
        <v>786</v>
      </c>
      <c r="AF119" s="26" t="s">
        <v>795</v>
      </c>
      <c r="AG119" s="26" t="s">
        <v>796</v>
      </c>
      <c r="AH119" s="26"/>
      <c r="AI119" s="20"/>
    </row>
    <row r="120" spans="2:35" x14ac:dyDescent="0.2">
      <c r="B120" s="11" t="str">
        <f>Calculations!A93</f>
        <v>CfS:310</v>
      </c>
      <c r="C120" s="20" t="str">
        <f>Calculations!B93</f>
        <v>Land north and east of Hill Place, Brington</v>
      </c>
      <c r="D120" s="11" t="str">
        <f>Calculations!C93</f>
        <v>Residential</v>
      </c>
      <c r="E120" s="34">
        <f>Calculations!D93</f>
        <v>0.99761122467300001</v>
      </c>
      <c r="F120" s="34">
        <f>Calculations!H93</f>
        <v>0.99761122467300001</v>
      </c>
      <c r="G120" s="34">
        <f>Calculations!L93</f>
        <v>100</v>
      </c>
      <c r="H120" s="34">
        <f>Calculations!G93</f>
        <v>0</v>
      </c>
      <c r="I120" s="34">
        <f>Calculations!K93</f>
        <v>0</v>
      </c>
      <c r="J120" s="34">
        <f>Calculations!F93</f>
        <v>0</v>
      </c>
      <c r="K120" s="34">
        <f>Calculations!J93</f>
        <v>0</v>
      </c>
      <c r="L120" s="34">
        <f>Calculations!E93</f>
        <v>0</v>
      </c>
      <c r="M120" s="34">
        <f>Calculations!I93</f>
        <v>0</v>
      </c>
      <c r="N120" s="34">
        <f>Calculations!Q93</f>
        <v>0.16829972017</v>
      </c>
      <c r="O120" s="34">
        <f>Calculations!V93</f>
        <v>16.870271304852828</v>
      </c>
      <c r="P120" s="34">
        <f>Calculations!N93</f>
        <v>0</v>
      </c>
      <c r="Q120" s="34">
        <f>Calculations!T93</f>
        <v>0</v>
      </c>
      <c r="R120" s="34">
        <f>Calculations!M93</f>
        <v>0</v>
      </c>
      <c r="S120" s="34">
        <f>Calculations!R93</f>
        <v>0</v>
      </c>
      <c r="T120" s="34">
        <f>Calculations!X93</f>
        <v>0</v>
      </c>
      <c r="U120" s="34">
        <f>Calculations!AA93</f>
        <v>0</v>
      </c>
      <c r="V120" s="34">
        <f>Calculations!Y93</f>
        <v>0</v>
      </c>
      <c r="W120" s="34">
        <f>Calculations!AB93</f>
        <v>0</v>
      </c>
      <c r="X120" s="34">
        <f>Calculations!Z93</f>
        <v>0</v>
      </c>
      <c r="Y120" s="34">
        <f>Calculations!AC93</f>
        <v>0</v>
      </c>
      <c r="Z120" s="34">
        <f>Calculations!AE93</f>
        <v>8.3629536480000002E-2</v>
      </c>
      <c r="AA120" s="34">
        <f>Calculations!AG93</f>
        <v>8.3829787006869676</v>
      </c>
      <c r="AB120" s="34">
        <f>Calculations!AF93</f>
        <v>8.2108291999999999E-2</v>
      </c>
      <c r="AC120" s="34">
        <f>Calculations!AH93</f>
        <v>8.230489991420626</v>
      </c>
      <c r="AD120" s="21" t="s">
        <v>54</v>
      </c>
      <c r="AE120" s="20" t="s">
        <v>786</v>
      </c>
      <c r="AF120" s="26" t="s">
        <v>797</v>
      </c>
      <c r="AG120" s="26" t="s">
        <v>796</v>
      </c>
      <c r="AH120" s="26"/>
      <c r="AI120" s="20"/>
    </row>
    <row r="121" spans="2:35" ht="25.5" x14ac:dyDescent="0.2">
      <c r="B121" s="11" t="str">
        <f>Calculations!A94</f>
        <v>CfS:116</v>
      </c>
      <c r="C121" s="20" t="str">
        <f>Calculations!B94</f>
        <v>Land adjoining west side of slip road from A1307, Fenstanton</v>
      </c>
      <c r="D121" s="11" t="str">
        <f>Calculations!C94</f>
        <v>Residential</v>
      </c>
      <c r="E121" s="34">
        <f>Calculations!D94</f>
        <v>0.49183242814700001</v>
      </c>
      <c r="F121" s="34">
        <f>Calculations!H94</f>
        <v>0.49183242814700001</v>
      </c>
      <c r="G121" s="34">
        <f>Calculations!L94</f>
        <v>100</v>
      </c>
      <c r="H121" s="34">
        <f>Calculations!G94</f>
        <v>0</v>
      </c>
      <c r="I121" s="34">
        <f>Calculations!K94</f>
        <v>0</v>
      </c>
      <c r="J121" s="34">
        <f>Calculations!F94</f>
        <v>0</v>
      </c>
      <c r="K121" s="34">
        <f>Calculations!J94</f>
        <v>0</v>
      </c>
      <c r="L121" s="34">
        <f>Calculations!E94</f>
        <v>0</v>
      </c>
      <c r="M121" s="34">
        <f>Calculations!I94</f>
        <v>0</v>
      </c>
      <c r="N121" s="34">
        <f>Calculations!Q94</f>
        <v>1.6299958650000002E-2</v>
      </c>
      <c r="O121" s="34">
        <f>Calculations!V94</f>
        <v>3.3141284952297276</v>
      </c>
      <c r="P121" s="34">
        <f>Calculations!N94</f>
        <v>1.1751488999999999E-4</v>
      </c>
      <c r="Q121" s="34">
        <f>Calculations!T94</f>
        <v>2.389327813189188E-2</v>
      </c>
      <c r="R121" s="34">
        <f>Calculations!M94</f>
        <v>0</v>
      </c>
      <c r="S121" s="34">
        <f>Calculations!R94</f>
        <v>0</v>
      </c>
      <c r="T121" s="34">
        <f>Calculations!X94</f>
        <v>0</v>
      </c>
      <c r="U121" s="34">
        <f>Calculations!AA94</f>
        <v>0</v>
      </c>
      <c r="V121" s="34">
        <f>Calculations!Y94</f>
        <v>0</v>
      </c>
      <c r="W121" s="34">
        <f>Calculations!AB94</f>
        <v>0</v>
      </c>
      <c r="X121" s="34">
        <f>Calculations!Z94</f>
        <v>0</v>
      </c>
      <c r="Y121" s="34">
        <f>Calculations!AC94</f>
        <v>0</v>
      </c>
      <c r="Z121" s="34">
        <f>Calculations!AE94</f>
        <v>1.0395104E-4</v>
      </c>
      <c r="AA121" s="34">
        <f>Calculations!AG94</f>
        <v>2.1135458756072683E-2</v>
      </c>
      <c r="AB121" s="34">
        <f>Calculations!AF94</f>
        <v>1.3544430999999999E-3</v>
      </c>
      <c r="AC121" s="34">
        <f>Calculations!AH94</f>
        <v>0.27538710798369337</v>
      </c>
      <c r="AD121" s="21" t="s">
        <v>54</v>
      </c>
      <c r="AE121" s="20" t="s">
        <v>786</v>
      </c>
      <c r="AF121" s="26" t="s">
        <v>795</v>
      </c>
      <c r="AG121" s="26" t="s">
        <v>796</v>
      </c>
      <c r="AH121" s="26"/>
      <c r="AI121" s="20"/>
    </row>
    <row r="122" spans="2:35" x14ac:dyDescent="0.2">
      <c r="B122" s="11" t="str">
        <f>Calculations!A95</f>
        <v>CfS:315</v>
      </c>
      <c r="C122" s="20" t="str">
        <f>Calculations!B95</f>
        <v>Land North of 6 Old Houghton Road, Hartford, Huntingdon</v>
      </c>
      <c r="D122" s="11" t="str">
        <f>Calculations!C95</f>
        <v>Mixed Use</v>
      </c>
      <c r="E122" s="34">
        <f>Calculations!D95</f>
        <v>3.2237834185500001</v>
      </c>
      <c r="F122" s="34">
        <f>Calculations!H95</f>
        <v>0.17174373650999986</v>
      </c>
      <c r="G122" s="34">
        <f>Calculations!L95</f>
        <v>5.3273968568039569</v>
      </c>
      <c r="H122" s="34">
        <f>Calculations!G95</f>
        <v>3.0520396820400002</v>
      </c>
      <c r="I122" s="34">
        <f>Calculations!K95</f>
        <v>94.672603143196042</v>
      </c>
      <c r="J122" s="34">
        <f>Calculations!F95</f>
        <v>0</v>
      </c>
      <c r="K122" s="34">
        <f>Calculations!J95</f>
        <v>0</v>
      </c>
      <c r="L122" s="34">
        <f>Calculations!E95</f>
        <v>0</v>
      </c>
      <c r="M122" s="34">
        <f>Calculations!I95</f>
        <v>0</v>
      </c>
      <c r="N122" s="34">
        <f>Calculations!Q95</f>
        <v>2.6053974288299999</v>
      </c>
      <c r="O122" s="34">
        <f>Calculations!V95</f>
        <v>80.818004517247033</v>
      </c>
      <c r="P122" s="34">
        <f>Calculations!N95</f>
        <v>0.58026053878999995</v>
      </c>
      <c r="Q122" s="34">
        <f>Calculations!T95</f>
        <v>19.078431401158991</v>
      </c>
      <c r="R122" s="34">
        <f>Calculations!M95</f>
        <v>3.4786769240000001E-2</v>
      </c>
      <c r="S122" s="34">
        <f>Calculations!R95</f>
        <v>1.079066572519517</v>
      </c>
      <c r="T122" s="34">
        <f>Calculations!X95</f>
        <v>0</v>
      </c>
      <c r="U122" s="34">
        <f>Calculations!AA95</f>
        <v>0</v>
      </c>
      <c r="V122" s="34">
        <f>Calculations!Y95</f>
        <v>3.0520396863600001</v>
      </c>
      <c r="W122" s="34">
        <f>Calculations!AB95</f>
        <v>94.672603277200082</v>
      </c>
      <c r="X122" s="34">
        <f>Calculations!Z95</f>
        <v>0</v>
      </c>
      <c r="Y122" s="34">
        <f>Calculations!AC95</f>
        <v>0</v>
      </c>
      <c r="Z122" s="34">
        <f>Calculations!AE95</f>
        <v>1.7324006109200001</v>
      </c>
      <c r="AA122" s="34">
        <f>Calculations!AG95</f>
        <v>53.738120276677982</v>
      </c>
      <c r="AB122" s="34">
        <f>Calculations!AF95</f>
        <v>0.78106281039000003</v>
      </c>
      <c r="AC122" s="34">
        <f>Calculations!AH95</f>
        <v>24.228141564835891</v>
      </c>
      <c r="AD122" s="21" t="s">
        <v>54</v>
      </c>
      <c r="AE122" s="20" t="s">
        <v>786</v>
      </c>
      <c r="AF122" s="26" t="s">
        <v>787</v>
      </c>
      <c r="AG122" s="26" t="s">
        <v>788</v>
      </c>
      <c r="AH122" s="26"/>
      <c r="AI122" s="20"/>
    </row>
    <row r="123" spans="2:35" x14ac:dyDescent="0.2">
      <c r="B123" s="11" t="str">
        <f>Calculations!A96</f>
        <v>CfS:152</v>
      </c>
      <c r="C123" s="20" t="str">
        <f>Calculations!B96</f>
        <v>Land west of Harris Lane, Wistow</v>
      </c>
      <c r="D123" s="11" t="str">
        <f>Calculations!C96</f>
        <v>Residential</v>
      </c>
      <c r="E123" s="34">
        <f>Calculations!D96</f>
        <v>0.98043248937299998</v>
      </c>
      <c r="F123" s="34">
        <f>Calculations!H96</f>
        <v>0.98043248937299998</v>
      </c>
      <c r="G123" s="34">
        <f>Calculations!L96</f>
        <v>100</v>
      </c>
      <c r="H123" s="34">
        <f>Calculations!G96</f>
        <v>0</v>
      </c>
      <c r="I123" s="34">
        <f>Calculations!K96</f>
        <v>0</v>
      </c>
      <c r="J123" s="34">
        <f>Calculations!F96</f>
        <v>0</v>
      </c>
      <c r="K123" s="34">
        <f>Calculations!J96</f>
        <v>0</v>
      </c>
      <c r="L123" s="34">
        <f>Calculations!E96</f>
        <v>0</v>
      </c>
      <c r="M123" s="34">
        <f>Calculations!I96</f>
        <v>0</v>
      </c>
      <c r="N123" s="34">
        <f>Calculations!Q96</f>
        <v>2.5940598509999999E-2</v>
      </c>
      <c r="O123" s="34">
        <f>Calculations!V96</f>
        <v>2.6458322007045449</v>
      </c>
      <c r="P123" s="34">
        <f>Calculations!N96</f>
        <v>0</v>
      </c>
      <c r="Q123" s="34">
        <f>Calculations!T96</f>
        <v>0</v>
      </c>
      <c r="R123" s="34">
        <f>Calculations!M96</f>
        <v>0</v>
      </c>
      <c r="S123" s="34">
        <f>Calculations!R96</f>
        <v>0</v>
      </c>
      <c r="T123" s="34">
        <f>Calculations!X96</f>
        <v>0</v>
      </c>
      <c r="U123" s="34">
        <f>Calculations!AA96</f>
        <v>0</v>
      </c>
      <c r="V123" s="34">
        <f>Calculations!Y96</f>
        <v>0</v>
      </c>
      <c r="W123" s="34">
        <f>Calculations!AB96</f>
        <v>0</v>
      </c>
      <c r="X123" s="34">
        <f>Calculations!Z96</f>
        <v>0</v>
      </c>
      <c r="Y123" s="34">
        <f>Calculations!AC96</f>
        <v>0</v>
      </c>
      <c r="Z123" s="34">
        <f>Calculations!AE96</f>
        <v>0</v>
      </c>
      <c r="AA123" s="34">
        <f>Calculations!AG96</f>
        <v>0</v>
      </c>
      <c r="AB123" s="34">
        <f>Calculations!AF96</f>
        <v>1.9427899629999999E-2</v>
      </c>
      <c r="AC123" s="34">
        <f>Calculations!AH96</f>
        <v>1.9815642423706714</v>
      </c>
      <c r="AD123" s="21" t="s">
        <v>54</v>
      </c>
      <c r="AE123" s="20" t="s">
        <v>786</v>
      </c>
      <c r="AF123" s="26" t="s">
        <v>797</v>
      </c>
      <c r="AG123" s="26" t="s">
        <v>796</v>
      </c>
      <c r="AH123" s="26"/>
      <c r="AI123" s="20"/>
    </row>
    <row r="124" spans="2:35" x14ac:dyDescent="0.2">
      <c r="B124" s="11" t="str">
        <f>Calculations!A97</f>
        <v>CfS:153</v>
      </c>
      <c r="C124" s="20" t="str">
        <f>Calculations!B97</f>
        <v>Land off Causeway Road, Broughton</v>
      </c>
      <c r="D124" s="11" t="str">
        <f>Calculations!C97</f>
        <v>Residential</v>
      </c>
      <c r="E124" s="34">
        <f>Calculations!D97</f>
        <v>0.75665400165600005</v>
      </c>
      <c r="F124" s="34">
        <f>Calculations!H97</f>
        <v>0.75246005385600001</v>
      </c>
      <c r="G124" s="34">
        <f>Calculations!L97</f>
        <v>99.445724493517346</v>
      </c>
      <c r="H124" s="34">
        <f>Calculations!G97</f>
        <v>2.11725473E-3</v>
      </c>
      <c r="I124" s="34">
        <f>Calculations!K97</f>
        <v>0.27981808400751368</v>
      </c>
      <c r="J124" s="34">
        <f>Calculations!F97</f>
        <v>2.0766930699999998E-3</v>
      </c>
      <c r="K124" s="34">
        <f>Calculations!J97</f>
        <v>0.27445742247513194</v>
      </c>
      <c r="L124" s="34">
        <f>Calculations!E97</f>
        <v>0</v>
      </c>
      <c r="M124" s="34">
        <f>Calculations!I97</f>
        <v>0</v>
      </c>
      <c r="N124" s="34">
        <f>Calculations!Q97</f>
        <v>6.3145465550000002E-2</v>
      </c>
      <c r="O124" s="34">
        <f>Calculations!V97</f>
        <v>8.3453553951741366</v>
      </c>
      <c r="P124" s="34">
        <f>Calculations!N97</f>
        <v>7.5235642899999997E-3</v>
      </c>
      <c r="Q124" s="34">
        <f>Calculations!T97</f>
        <v>1.6832402910875435</v>
      </c>
      <c r="R124" s="34">
        <f>Calculations!M97</f>
        <v>5.2127407300000001E-3</v>
      </c>
      <c r="S124" s="34">
        <f>Calculations!R97</f>
        <v>0.68891999759354794</v>
      </c>
      <c r="T124" s="34">
        <f>Calculations!X97</f>
        <v>2.7659665599999998E-3</v>
      </c>
      <c r="U124" s="34">
        <f>Calculations!AA97</f>
        <v>0.36555235998837682</v>
      </c>
      <c r="V124" s="34">
        <f>Calculations!Y97</f>
        <v>2.1172550599999999E-3</v>
      </c>
      <c r="W124" s="34">
        <f>Calculations!AB97</f>
        <v>0.27981812762057845</v>
      </c>
      <c r="X124" s="34">
        <f>Calculations!Z97</f>
        <v>0</v>
      </c>
      <c r="Y124" s="34">
        <f>Calculations!AC97</f>
        <v>0</v>
      </c>
      <c r="Z124" s="34">
        <f>Calculations!AE97</f>
        <v>2.309371826E-2</v>
      </c>
      <c r="AA124" s="34">
        <f>Calculations!AG97</f>
        <v>3.0520843357013221</v>
      </c>
      <c r="AB124" s="34">
        <f>Calculations!AF97</f>
        <v>2.923513598E-2</v>
      </c>
      <c r="AC124" s="34">
        <f>Calculations!AH97</f>
        <v>3.8637390294661076</v>
      </c>
      <c r="AD124" s="21" t="s">
        <v>54</v>
      </c>
      <c r="AE124" s="20" t="s">
        <v>786</v>
      </c>
      <c r="AF124" s="26" t="s">
        <v>787</v>
      </c>
      <c r="AG124" s="26" t="s">
        <v>788</v>
      </c>
      <c r="AH124" s="26"/>
      <c r="AI124" s="20"/>
    </row>
    <row r="125" spans="2:35" ht="63.75" x14ac:dyDescent="0.2">
      <c r="B125" s="11" t="str">
        <f>Calculations!A98</f>
        <v>CfS:151</v>
      </c>
      <c r="C125" s="20" t="str">
        <f>Calculations!B98</f>
        <v>Land off Pingle bank, Holme</v>
      </c>
      <c r="D125" s="11" t="str">
        <f>Calculations!C98</f>
        <v>Residential</v>
      </c>
      <c r="E125" s="34">
        <f>Calculations!D98</f>
        <v>1.36308982087</v>
      </c>
      <c r="F125" s="34">
        <f>Calculations!H98</f>
        <v>-1.6886448836461732E-17</v>
      </c>
      <c r="G125" s="34">
        <f>Calculations!L98</f>
        <v>-1.2388361044090153E-15</v>
      </c>
      <c r="H125" s="34">
        <f>Calculations!G98</f>
        <v>0</v>
      </c>
      <c r="I125" s="34">
        <f>Calculations!K98</f>
        <v>0</v>
      </c>
      <c r="J125" s="34">
        <f>Calculations!F98</f>
        <v>8.9963150000000003E-5</v>
      </c>
      <c r="K125" s="34">
        <f>Calculations!J98</f>
        <v>6.5999429107746182E-3</v>
      </c>
      <c r="L125" s="34">
        <f>Calculations!E98</f>
        <v>1.36299985772</v>
      </c>
      <c r="M125" s="34">
        <f>Calculations!I98</f>
        <v>99.993400057089218</v>
      </c>
      <c r="N125" s="34">
        <f>Calculations!Q98</f>
        <v>1.36308982087</v>
      </c>
      <c r="O125" s="34">
        <f>Calculations!V98</f>
        <v>100</v>
      </c>
      <c r="P125" s="34">
        <f>Calculations!N98</f>
        <v>0.55711422798999999</v>
      </c>
      <c r="Q125" s="34">
        <f>Calculations!T98</f>
        <v>52.501890498546423</v>
      </c>
      <c r="R125" s="34">
        <f>Calculations!M98</f>
        <v>0.15853369715999999</v>
      </c>
      <c r="S125" s="34">
        <f>Calculations!R98</f>
        <v>11.630465926215701</v>
      </c>
      <c r="T125" s="34">
        <f>Calculations!X98</f>
        <v>1.36308982087</v>
      </c>
      <c r="U125" s="34">
        <f>Calculations!AA98</f>
        <v>100</v>
      </c>
      <c r="V125" s="34">
        <f>Calculations!Y98</f>
        <v>0</v>
      </c>
      <c r="W125" s="34">
        <f>Calculations!AB98</f>
        <v>0</v>
      </c>
      <c r="X125" s="34">
        <f>Calculations!Z98</f>
        <v>0</v>
      </c>
      <c r="Y125" s="34">
        <f>Calculations!AC98</f>
        <v>0</v>
      </c>
      <c r="Z125" s="34">
        <f>Calculations!AE98</f>
        <v>1.03577509547</v>
      </c>
      <c r="AA125" s="34">
        <f>Calculations!AG98</f>
        <v>75.987295892864239</v>
      </c>
      <c r="AB125" s="34">
        <f>Calculations!AF98</f>
        <v>0.15377174397999999</v>
      </c>
      <c r="AC125" s="34">
        <f>Calculations!AH98</f>
        <v>11.281116007590335</v>
      </c>
      <c r="AD125" s="21" t="s">
        <v>54</v>
      </c>
      <c r="AE125" s="20" t="s">
        <v>782</v>
      </c>
      <c r="AF125" s="26" t="s">
        <v>783</v>
      </c>
      <c r="AG125" s="26" t="s">
        <v>784</v>
      </c>
      <c r="AH125" s="26"/>
      <c r="AI125" s="20"/>
    </row>
    <row r="126" spans="2:35" x14ac:dyDescent="0.2">
      <c r="B126" s="11" t="str">
        <f>Calculations!A99</f>
        <v>CfS:156</v>
      </c>
      <c r="C126" s="20" t="str">
        <f>Calculations!B99</f>
        <v>Land west of High Street, Offord Cluny</v>
      </c>
      <c r="D126" s="11" t="str">
        <f>Calculations!C99</f>
        <v>Residential</v>
      </c>
      <c r="E126" s="34">
        <f>Calculations!D99</f>
        <v>3.0870813963199999</v>
      </c>
      <c r="F126" s="34">
        <f>Calculations!H99</f>
        <v>3.0870813963199999</v>
      </c>
      <c r="G126" s="34">
        <f>Calculations!L99</f>
        <v>100</v>
      </c>
      <c r="H126" s="34">
        <f>Calculations!G99</f>
        <v>0</v>
      </c>
      <c r="I126" s="34">
        <f>Calculations!K99</f>
        <v>0</v>
      </c>
      <c r="J126" s="34">
        <f>Calculations!F99</f>
        <v>0</v>
      </c>
      <c r="K126" s="34">
        <f>Calculations!J99</f>
        <v>0</v>
      </c>
      <c r="L126" s="34">
        <f>Calculations!E99</f>
        <v>0</v>
      </c>
      <c r="M126" s="34">
        <f>Calculations!I99</f>
        <v>0</v>
      </c>
      <c r="N126" s="34">
        <f>Calculations!Q99</f>
        <v>0.61401454230000008</v>
      </c>
      <c r="O126" s="34">
        <f>Calculations!V99</f>
        <v>19.889807344631244</v>
      </c>
      <c r="P126" s="34">
        <f>Calculations!N99</f>
        <v>0.12971460366000001</v>
      </c>
      <c r="Q126" s="34">
        <f>Calculations!T99</f>
        <v>9.7884867733068628</v>
      </c>
      <c r="R126" s="34">
        <f>Calculations!M99</f>
        <v>0.17246395049999999</v>
      </c>
      <c r="S126" s="34">
        <f>Calculations!R99</f>
        <v>5.5866343759380026</v>
      </c>
      <c r="T126" s="34">
        <f>Calculations!X99</f>
        <v>0</v>
      </c>
      <c r="U126" s="34">
        <f>Calculations!AA99</f>
        <v>0</v>
      </c>
      <c r="V126" s="34">
        <f>Calculations!Y99</f>
        <v>0</v>
      </c>
      <c r="W126" s="34">
        <f>Calculations!AB99</f>
        <v>0</v>
      </c>
      <c r="X126" s="34">
        <f>Calculations!Z99</f>
        <v>0</v>
      </c>
      <c r="Y126" s="34">
        <f>Calculations!AC99</f>
        <v>0</v>
      </c>
      <c r="Z126" s="34">
        <f>Calculations!AE99</f>
        <v>0.11973923821</v>
      </c>
      <c r="AA126" s="34">
        <f>Calculations!AG99</f>
        <v>3.8787198274958632</v>
      </c>
      <c r="AB126" s="34">
        <f>Calculations!AF99</f>
        <v>0.17541640303</v>
      </c>
      <c r="AC126" s="34">
        <f>Calculations!AH99</f>
        <v>5.6822733355559611</v>
      </c>
      <c r="AD126" s="21" t="s">
        <v>54</v>
      </c>
      <c r="AE126" s="20" t="s">
        <v>786</v>
      </c>
      <c r="AF126" s="26" t="s">
        <v>795</v>
      </c>
      <c r="AG126" s="26" t="s">
        <v>796</v>
      </c>
      <c r="AH126" s="26"/>
      <c r="AI126" s="20"/>
    </row>
    <row r="127" spans="2:35" x14ac:dyDescent="0.2">
      <c r="B127" s="11" t="str">
        <f>Calculations!A100</f>
        <v>CfS:157</v>
      </c>
      <c r="C127" s="20" t="str">
        <f>Calculations!B100</f>
        <v>Land at Church Street/Short Drove, Holme</v>
      </c>
      <c r="D127" s="11" t="str">
        <f>Calculations!C100</f>
        <v>Residential</v>
      </c>
      <c r="E127" s="34">
        <f>Calculations!D100</f>
        <v>1.0012461215199999</v>
      </c>
      <c r="F127" s="34">
        <f>Calculations!H100</f>
        <v>1.00098978438</v>
      </c>
      <c r="G127" s="34">
        <f>Calculations!L100</f>
        <v>99.974398188967683</v>
      </c>
      <c r="H127" s="34">
        <f>Calculations!G100</f>
        <v>2.5633714000000002E-4</v>
      </c>
      <c r="I127" s="34">
        <f>Calculations!K100</f>
        <v>2.5601811032321654E-2</v>
      </c>
      <c r="J127" s="34">
        <f>Calculations!F100</f>
        <v>0</v>
      </c>
      <c r="K127" s="34">
        <f>Calculations!J100</f>
        <v>0</v>
      </c>
      <c r="L127" s="34">
        <f>Calculations!E100</f>
        <v>0</v>
      </c>
      <c r="M127" s="34">
        <f>Calculations!I100</f>
        <v>0</v>
      </c>
      <c r="N127" s="34">
        <f>Calculations!Q100</f>
        <v>0.30307015870999998</v>
      </c>
      <c r="O127" s="34">
        <f>Calculations!V100</f>
        <v>30.269296649050354</v>
      </c>
      <c r="P127" s="34">
        <f>Calculations!N100</f>
        <v>7.6189246210000006E-2</v>
      </c>
      <c r="Q127" s="34">
        <f>Calculations!T100</f>
        <v>7.6094423311559485</v>
      </c>
      <c r="R127" s="34">
        <f>Calculations!M100</f>
        <v>0</v>
      </c>
      <c r="S127" s="34">
        <f>Calculations!R100</f>
        <v>0</v>
      </c>
      <c r="T127" s="34">
        <f>Calculations!X100</f>
        <v>0</v>
      </c>
      <c r="U127" s="34">
        <f>Calculations!AA100</f>
        <v>0</v>
      </c>
      <c r="V127" s="34">
        <f>Calculations!Y100</f>
        <v>2.5633714000000002E-4</v>
      </c>
      <c r="W127" s="34">
        <f>Calculations!AB100</f>
        <v>2.5601811032321654E-2</v>
      </c>
      <c r="X127" s="34">
        <f>Calculations!Z100</f>
        <v>0</v>
      </c>
      <c r="Y127" s="34">
        <f>Calculations!AC100</f>
        <v>0</v>
      </c>
      <c r="Z127" s="34">
        <f>Calculations!AE100</f>
        <v>0.14575941428</v>
      </c>
      <c r="AA127" s="34">
        <f>Calculations!AG100</f>
        <v>14.557800639339449</v>
      </c>
      <c r="AB127" s="34">
        <f>Calculations!AF100</f>
        <v>0.16000910884</v>
      </c>
      <c r="AC127" s="34">
        <f>Calculations!AH100</f>
        <v>15.980996620200521</v>
      </c>
      <c r="AD127" s="21" t="s">
        <v>54</v>
      </c>
      <c r="AE127" s="20" t="s">
        <v>786</v>
      </c>
      <c r="AF127" s="26" t="s">
        <v>787</v>
      </c>
      <c r="AG127" s="26" t="s">
        <v>788</v>
      </c>
      <c r="AH127" s="26"/>
      <c r="AI127" s="20"/>
    </row>
    <row r="128" spans="2:35" x14ac:dyDescent="0.2">
      <c r="B128" s="11" t="str">
        <f>Calculations!A101</f>
        <v>CfS:314</v>
      </c>
      <c r="C128" s="20" t="str">
        <f>Calculations!B101</f>
        <v>Manor Farm Buildings, Warboys</v>
      </c>
      <c r="D128" s="11" t="str">
        <f>Calculations!C101</f>
        <v>Residential</v>
      </c>
      <c r="E128" s="34">
        <f>Calculations!D101</f>
        <v>0.66525671967900002</v>
      </c>
      <c r="F128" s="34">
        <f>Calculations!H101</f>
        <v>0.66525671967900002</v>
      </c>
      <c r="G128" s="34">
        <f>Calculations!L101</f>
        <v>100</v>
      </c>
      <c r="H128" s="34">
        <f>Calculations!G101</f>
        <v>0</v>
      </c>
      <c r="I128" s="34">
        <f>Calculations!K101</f>
        <v>0</v>
      </c>
      <c r="J128" s="34">
        <f>Calculations!F101</f>
        <v>0</v>
      </c>
      <c r="K128" s="34">
        <f>Calculations!J101</f>
        <v>0</v>
      </c>
      <c r="L128" s="34">
        <f>Calculations!E101</f>
        <v>0</v>
      </c>
      <c r="M128" s="34">
        <f>Calculations!I101</f>
        <v>0</v>
      </c>
      <c r="N128" s="34">
        <f>Calculations!Q101</f>
        <v>3.6218052059999999E-2</v>
      </c>
      <c r="O128" s="34">
        <f>Calculations!V101</f>
        <v>5.4442219054135901</v>
      </c>
      <c r="P128" s="34">
        <f>Calculations!N101</f>
        <v>0</v>
      </c>
      <c r="Q128" s="34">
        <f>Calculations!T101</f>
        <v>0</v>
      </c>
      <c r="R128" s="34">
        <f>Calculations!M101</f>
        <v>0</v>
      </c>
      <c r="S128" s="34">
        <f>Calculations!R101</f>
        <v>0</v>
      </c>
      <c r="T128" s="34">
        <f>Calculations!X101</f>
        <v>0</v>
      </c>
      <c r="U128" s="34">
        <f>Calculations!AA101</f>
        <v>0</v>
      </c>
      <c r="V128" s="34">
        <f>Calculations!Y101</f>
        <v>0</v>
      </c>
      <c r="W128" s="34">
        <f>Calculations!AB101</f>
        <v>0</v>
      </c>
      <c r="X128" s="34">
        <f>Calculations!Z101</f>
        <v>0</v>
      </c>
      <c r="Y128" s="34">
        <f>Calculations!AC101</f>
        <v>0</v>
      </c>
      <c r="Z128" s="34">
        <f>Calculations!AE101</f>
        <v>0</v>
      </c>
      <c r="AA128" s="34">
        <f>Calculations!AG101</f>
        <v>0</v>
      </c>
      <c r="AB128" s="34">
        <f>Calculations!AF101</f>
        <v>9.6036592300000004E-3</v>
      </c>
      <c r="AC128" s="34">
        <f>Calculations!AH101</f>
        <v>1.443601987911368</v>
      </c>
      <c r="AD128" s="21" t="s">
        <v>54</v>
      </c>
      <c r="AE128" s="20" t="s">
        <v>786</v>
      </c>
      <c r="AF128" s="26" t="s">
        <v>797</v>
      </c>
      <c r="AG128" s="26" t="s">
        <v>796</v>
      </c>
      <c r="AH128" s="26"/>
      <c r="AI128" s="20"/>
    </row>
    <row r="129" spans="2:35" ht="25.5" x14ac:dyDescent="0.2">
      <c r="B129" s="11" t="str">
        <f>Calculations!A102</f>
        <v>CfS:158</v>
      </c>
      <c r="C129" s="20" t="str">
        <f>Calculations!B102</f>
        <v>Land South West Of Old Toll Bar House Toll Bar Lane, Keyston</v>
      </c>
      <c r="D129" s="11" t="str">
        <f>Calculations!C102</f>
        <v>Mixed Use</v>
      </c>
      <c r="E129" s="34">
        <f>Calculations!D102</f>
        <v>2.937638776</v>
      </c>
      <c r="F129" s="34">
        <f>Calculations!H102</f>
        <v>2.937638776</v>
      </c>
      <c r="G129" s="34">
        <f>Calculations!L102</f>
        <v>100</v>
      </c>
      <c r="H129" s="34">
        <f>Calculations!G102</f>
        <v>0</v>
      </c>
      <c r="I129" s="34">
        <f>Calculations!K102</f>
        <v>0</v>
      </c>
      <c r="J129" s="34">
        <f>Calculations!F102</f>
        <v>0</v>
      </c>
      <c r="K129" s="34">
        <f>Calculations!J102</f>
        <v>0</v>
      </c>
      <c r="L129" s="34">
        <f>Calculations!E102</f>
        <v>0</v>
      </c>
      <c r="M129" s="34">
        <f>Calculations!I102</f>
        <v>0</v>
      </c>
      <c r="N129" s="34">
        <f>Calculations!Q102</f>
        <v>0</v>
      </c>
      <c r="O129" s="34">
        <f>Calculations!V102</f>
        <v>0</v>
      </c>
      <c r="P129" s="34">
        <f>Calculations!N102</f>
        <v>0</v>
      </c>
      <c r="Q129" s="34">
        <f>Calculations!T102</f>
        <v>0</v>
      </c>
      <c r="R129" s="34">
        <f>Calculations!M102</f>
        <v>0</v>
      </c>
      <c r="S129" s="34">
        <f>Calculations!R102</f>
        <v>0</v>
      </c>
      <c r="T129" s="34">
        <f>Calculations!X102</f>
        <v>0</v>
      </c>
      <c r="U129" s="34">
        <f>Calculations!AA102</f>
        <v>0</v>
      </c>
      <c r="V129" s="34">
        <f>Calculations!Y102</f>
        <v>0</v>
      </c>
      <c r="W129" s="34">
        <f>Calculations!AB102</f>
        <v>0</v>
      </c>
      <c r="X129" s="34">
        <f>Calculations!Z102</f>
        <v>0</v>
      </c>
      <c r="Y129" s="34">
        <f>Calculations!AC102</f>
        <v>0</v>
      </c>
      <c r="Z129" s="34">
        <f>Calculations!AE102</f>
        <v>0</v>
      </c>
      <c r="AA129" s="34">
        <f>Calculations!AG102</f>
        <v>0</v>
      </c>
      <c r="AB129" s="34">
        <f>Calculations!AF102</f>
        <v>0</v>
      </c>
      <c r="AC129" s="34">
        <f>Calculations!AH102</f>
        <v>0</v>
      </c>
      <c r="AD129" s="21" t="s">
        <v>54</v>
      </c>
      <c r="AE129" s="20" t="s">
        <v>792</v>
      </c>
      <c r="AF129" s="26" t="s">
        <v>793</v>
      </c>
      <c r="AG129" s="26" t="s">
        <v>794</v>
      </c>
      <c r="AH129" s="26"/>
      <c r="AI129" s="20"/>
    </row>
    <row r="130" spans="2:35" x14ac:dyDescent="0.2">
      <c r="B130" s="11" t="str">
        <f>Calculations!A103</f>
        <v>CfS:160</v>
      </c>
      <c r="C130" s="20" t="str">
        <f>Calculations!B103</f>
        <v>Land opposite Jolly Hills Farm, Molesworth</v>
      </c>
      <c r="D130" s="11" t="str">
        <f>Calculations!C103</f>
        <v>Residential</v>
      </c>
      <c r="E130" s="34">
        <f>Calculations!D103</f>
        <v>0.59269952587300001</v>
      </c>
      <c r="F130" s="34">
        <f>Calculations!H103</f>
        <v>0.59269952587300001</v>
      </c>
      <c r="G130" s="34">
        <f>Calculations!L103</f>
        <v>100</v>
      </c>
      <c r="H130" s="34">
        <f>Calculations!G103</f>
        <v>0</v>
      </c>
      <c r="I130" s="34">
        <f>Calculations!K103</f>
        <v>0</v>
      </c>
      <c r="J130" s="34">
        <f>Calculations!F103</f>
        <v>0</v>
      </c>
      <c r="K130" s="34">
        <f>Calculations!J103</f>
        <v>0</v>
      </c>
      <c r="L130" s="34">
        <f>Calculations!E103</f>
        <v>0</v>
      </c>
      <c r="M130" s="34">
        <f>Calculations!I103</f>
        <v>0</v>
      </c>
      <c r="N130" s="34">
        <f>Calculations!Q103</f>
        <v>1.7063394409999998E-2</v>
      </c>
      <c r="O130" s="34">
        <f>Calculations!V103</f>
        <v>2.8789283043321072</v>
      </c>
      <c r="P130" s="34">
        <f>Calculations!N103</f>
        <v>0</v>
      </c>
      <c r="Q130" s="34">
        <f>Calculations!T103</f>
        <v>0</v>
      </c>
      <c r="R130" s="34">
        <f>Calculations!M103</f>
        <v>0</v>
      </c>
      <c r="S130" s="34">
        <f>Calculations!R103</f>
        <v>0</v>
      </c>
      <c r="T130" s="34">
        <f>Calculations!X103</f>
        <v>0</v>
      </c>
      <c r="U130" s="34">
        <f>Calculations!AA103</f>
        <v>0</v>
      </c>
      <c r="V130" s="34">
        <f>Calculations!Y103</f>
        <v>0</v>
      </c>
      <c r="W130" s="34">
        <f>Calculations!AB103</f>
        <v>0</v>
      </c>
      <c r="X130" s="34">
        <f>Calculations!Z103</f>
        <v>0</v>
      </c>
      <c r="Y130" s="34">
        <f>Calculations!AC103</f>
        <v>0</v>
      </c>
      <c r="Z130" s="34">
        <f>Calculations!AE103</f>
        <v>0</v>
      </c>
      <c r="AA130" s="34">
        <f>Calculations!AG103</f>
        <v>0</v>
      </c>
      <c r="AB130" s="34">
        <f>Calculations!AF103</f>
        <v>1.6663188190000001E-2</v>
      </c>
      <c r="AC130" s="34">
        <f>Calculations!AH103</f>
        <v>2.8114056891569854</v>
      </c>
      <c r="AD130" s="21" t="s">
        <v>54</v>
      </c>
      <c r="AE130" s="20" t="s">
        <v>786</v>
      </c>
      <c r="AF130" s="26" t="s">
        <v>797</v>
      </c>
      <c r="AG130" s="26" t="s">
        <v>796</v>
      </c>
      <c r="AH130" s="26"/>
      <c r="AI130" s="20"/>
    </row>
    <row r="131" spans="2:35" ht="63.75" x14ac:dyDescent="0.2">
      <c r="B131" s="11" t="str">
        <f>Calculations!A104</f>
        <v>CfS:161</v>
      </c>
      <c r="C131" s="20" t="str">
        <f>Calculations!B104</f>
        <v>Land to the east of St Judith's Lane and west of Toll Bar Way and Green End Road, Sawtry</v>
      </c>
      <c r="D131" s="11" t="str">
        <f>Calculations!C104</f>
        <v>Mixed Use</v>
      </c>
      <c r="E131" s="34">
        <f>Calculations!D104</f>
        <v>34.668933552600002</v>
      </c>
      <c r="F131" s="34">
        <f>Calculations!H104</f>
        <v>34.28256946266</v>
      </c>
      <c r="G131" s="34">
        <f>Calculations!L104</f>
        <v>98.885561076305379</v>
      </c>
      <c r="H131" s="34">
        <f>Calculations!G104</f>
        <v>0</v>
      </c>
      <c r="I131" s="34">
        <f>Calculations!K104</f>
        <v>0</v>
      </c>
      <c r="J131" s="34">
        <f>Calculations!F104</f>
        <v>0</v>
      </c>
      <c r="K131" s="34">
        <f>Calculations!J104</f>
        <v>0</v>
      </c>
      <c r="L131" s="34">
        <f>Calculations!E104</f>
        <v>0.38636408993999999</v>
      </c>
      <c r="M131" s="34">
        <f>Calculations!I104</f>
        <v>1.1144389236946246</v>
      </c>
      <c r="N131" s="34">
        <f>Calculations!Q104</f>
        <v>4.9606559849499998</v>
      </c>
      <c r="O131" s="34">
        <f>Calculations!V104</f>
        <v>14.308648915962904</v>
      </c>
      <c r="P131" s="34">
        <f>Calculations!N104</f>
        <v>0.66287933534999999</v>
      </c>
      <c r="Q131" s="34">
        <f>Calculations!T104</f>
        <v>5.4484309918968954</v>
      </c>
      <c r="R131" s="34">
        <f>Calculations!M104</f>
        <v>1.2260335848899999</v>
      </c>
      <c r="S131" s="34">
        <f>Calculations!R104</f>
        <v>3.5364040922396742</v>
      </c>
      <c r="T131" s="34">
        <f>Calculations!X104</f>
        <v>0</v>
      </c>
      <c r="U131" s="34">
        <f>Calculations!AA104</f>
        <v>0</v>
      </c>
      <c r="V131" s="34">
        <f>Calculations!Y104</f>
        <v>0</v>
      </c>
      <c r="W131" s="34">
        <f>Calculations!AB104</f>
        <v>0</v>
      </c>
      <c r="X131" s="34">
        <f>Calculations!Z104</f>
        <v>0</v>
      </c>
      <c r="Y131" s="34">
        <f>Calculations!AC104</f>
        <v>0</v>
      </c>
      <c r="Z131" s="34">
        <f>Calculations!AE104</f>
        <v>1.9355971249699999</v>
      </c>
      <c r="AA131" s="34">
        <f>Calculations!AG104</f>
        <v>5.5830881617206236</v>
      </c>
      <c r="AB131" s="34">
        <f>Calculations!AF104</f>
        <v>1.84000761503</v>
      </c>
      <c r="AC131" s="34">
        <f>Calculations!AH104</f>
        <v>5.3073672203914919</v>
      </c>
      <c r="AD131" s="21" t="s">
        <v>54</v>
      </c>
      <c r="AE131" s="20" t="s">
        <v>782</v>
      </c>
      <c r="AF131" s="26" t="s">
        <v>783</v>
      </c>
      <c r="AG131" s="26" t="s">
        <v>784</v>
      </c>
      <c r="AH131" s="26"/>
      <c r="AI131" s="20"/>
    </row>
    <row r="132" spans="2:35" x14ac:dyDescent="0.2">
      <c r="B132" s="11" t="str">
        <f>Calculations!A105</f>
        <v>CfS:163</v>
      </c>
      <c r="C132" s="20" t="str">
        <f>Calculations!B105</f>
        <v>Dews Bus and Coach Depot, Chatteris Road, Somersham</v>
      </c>
      <c r="D132" s="11" t="str">
        <f>Calculations!C105</f>
        <v>Residential</v>
      </c>
      <c r="E132" s="34">
        <f>Calculations!D105</f>
        <v>2.1238497890099999</v>
      </c>
      <c r="F132" s="34">
        <f>Calculations!H105</f>
        <v>2.12304543688</v>
      </c>
      <c r="G132" s="34">
        <f>Calculations!L105</f>
        <v>99.962127635666036</v>
      </c>
      <c r="H132" s="34">
        <f>Calculations!G105</f>
        <v>8.0435212999999995E-4</v>
      </c>
      <c r="I132" s="34">
        <f>Calculations!K105</f>
        <v>3.7872364333964334E-2</v>
      </c>
      <c r="J132" s="34">
        <f>Calculations!F105</f>
        <v>0</v>
      </c>
      <c r="K132" s="34">
        <f>Calculations!J105</f>
        <v>0</v>
      </c>
      <c r="L132" s="34">
        <f>Calculations!E105</f>
        <v>0</v>
      </c>
      <c r="M132" s="34">
        <f>Calculations!I105</f>
        <v>0</v>
      </c>
      <c r="N132" s="34">
        <f>Calculations!Q105</f>
        <v>0.64807124365000002</v>
      </c>
      <c r="O132" s="34">
        <f>Calculations!V105</f>
        <v>30.513986770791757</v>
      </c>
      <c r="P132" s="34">
        <f>Calculations!N105</f>
        <v>5.2626940240000003E-2</v>
      </c>
      <c r="Q132" s="34">
        <f>Calculations!T105</f>
        <v>5.1099462486275202</v>
      </c>
      <c r="R132" s="34">
        <f>Calculations!M105</f>
        <v>5.5900642379999997E-2</v>
      </c>
      <c r="S132" s="34">
        <f>Calculations!R105</f>
        <v>2.6320431260846004</v>
      </c>
      <c r="T132" s="34">
        <f>Calculations!X105</f>
        <v>0</v>
      </c>
      <c r="U132" s="34">
        <f>Calculations!AA105</f>
        <v>0</v>
      </c>
      <c r="V132" s="34">
        <f>Calculations!Y105</f>
        <v>8.0435203000000003E-4</v>
      </c>
      <c r="W132" s="34">
        <f>Calculations!AB105</f>
        <v>3.7872359625533425E-2</v>
      </c>
      <c r="X132" s="34">
        <f>Calculations!Z105</f>
        <v>0</v>
      </c>
      <c r="Y132" s="34">
        <f>Calculations!AC105</f>
        <v>0</v>
      </c>
      <c r="Z132" s="34">
        <f>Calculations!AE105</f>
        <v>3.8222108169999998E-2</v>
      </c>
      <c r="AA132" s="34">
        <f>Calculations!AG105</f>
        <v>1.7996615564708391</v>
      </c>
      <c r="AB132" s="34">
        <f>Calculations!AF105</f>
        <v>0.36442228256999998</v>
      </c>
      <c r="AC132" s="34">
        <f>Calculations!AH105</f>
        <v>17.158571404424503</v>
      </c>
      <c r="AD132" s="21" t="s">
        <v>54</v>
      </c>
      <c r="AE132" s="20" t="s">
        <v>786</v>
      </c>
      <c r="AF132" s="26" t="s">
        <v>787</v>
      </c>
      <c r="AG132" s="26" t="s">
        <v>788</v>
      </c>
      <c r="AH132" s="26"/>
      <c r="AI132" s="20"/>
    </row>
    <row r="133" spans="2:35" x14ac:dyDescent="0.2">
      <c r="B133" s="11" t="str">
        <f>Calculations!A106</f>
        <v>CfS:164</v>
      </c>
      <c r="C133" s="20" t="str">
        <f>Calculations!B106</f>
        <v>Land south of Great North Road, Alconbury</v>
      </c>
      <c r="D133" s="11" t="str">
        <f>Calculations!C106</f>
        <v>Mixed Use</v>
      </c>
      <c r="E133" s="34">
        <f>Calculations!D106</f>
        <v>1.3524754996999999</v>
      </c>
      <c r="F133" s="34">
        <f>Calculations!H106</f>
        <v>1.3524754996999999</v>
      </c>
      <c r="G133" s="34">
        <f>Calculations!L106</f>
        <v>100</v>
      </c>
      <c r="H133" s="34">
        <f>Calculations!G106</f>
        <v>0</v>
      </c>
      <c r="I133" s="34">
        <f>Calculations!K106</f>
        <v>0</v>
      </c>
      <c r="J133" s="34">
        <f>Calculations!F106</f>
        <v>0</v>
      </c>
      <c r="K133" s="34">
        <f>Calculations!J106</f>
        <v>0</v>
      </c>
      <c r="L133" s="34">
        <f>Calculations!E106</f>
        <v>0</v>
      </c>
      <c r="M133" s="34">
        <f>Calculations!I106</f>
        <v>0</v>
      </c>
      <c r="N133" s="34">
        <f>Calculations!Q106</f>
        <v>0.18063377746000001</v>
      </c>
      <c r="O133" s="34">
        <f>Calculations!V106</f>
        <v>13.355789254597763</v>
      </c>
      <c r="P133" s="34">
        <f>Calculations!N106</f>
        <v>2.3824616600000001E-2</v>
      </c>
      <c r="Q133" s="34">
        <f>Calculations!T106</f>
        <v>6.7866586248963472</v>
      </c>
      <c r="R133" s="34">
        <f>Calculations!M106</f>
        <v>6.7963278550000006E-2</v>
      </c>
      <c r="S133" s="34">
        <f>Calculations!R106</f>
        <v>5.0251023818971445</v>
      </c>
      <c r="T133" s="34">
        <f>Calculations!X106</f>
        <v>0</v>
      </c>
      <c r="U133" s="34">
        <f>Calculations!AA106</f>
        <v>0</v>
      </c>
      <c r="V133" s="34">
        <f>Calculations!Y106</f>
        <v>0</v>
      </c>
      <c r="W133" s="34">
        <f>Calculations!AB106</f>
        <v>0</v>
      </c>
      <c r="X133" s="34">
        <f>Calculations!Z106</f>
        <v>0</v>
      </c>
      <c r="Y133" s="34">
        <f>Calculations!AC106</f>
        <v>0</v>
      </c>
      <c r="Z133" s="34">
        <f>Calculations!AE106</f>
        <v>5.4615118919999997E-2</v>
      </c>
      <c r="AA133" s="34">
        <f>Calculations!AG106</f>
        <v>4.0381595771690124</v>
      </c>
      <c r="AB133" s="34">
        <f>Calculations!AF106</f>
        <v>6.1114801160000003E-2</v>
      </c>
      <c r="AC133" s="34">
        <f>Calculations!AH106</f>
        <v>4.518736285689184</v>
      </c>
      <c r="AD133" s="21" t="s">
        <v>54</v>
      </c>
      <c r="AE133" s="20" t="s">
        <v>786</v>
      </c>
      <c r="AF133" s="26" t="s">
        <v>795</v>
      </c>
      <c r="AG133" s="26" t="s">
        <v>796</v>
      </c>
      <c r="AH133" s="26"/>
      <c r="AI133" s="20"/>
    </row>
    <row r="134" spans="2:35" x14ac:dyDescent="0.2">
      <c r="B134" s="11" t="str">
        <f>Calculations!A107</f>
        <v>CfS:166</v>
      </c>
      <c r="C134" s="20" t="str">
        <f>Calculations!B107</f>
        <v>Land at New Road, Warboys</v>
      </c>
      <c r="D134" s="11" t="str">
        <f>Calculations!C107</f>
        <v>Mixed Use</v>
      </c>
      <c r="E134" s="34">
        <f>Calculations!D107</f>
        <v>3.84904936</v>
      </c>
      <c r="F134" s="34">
        <f>Calculations!H107</f>
        <v>3.84904936</v>
      </c>
      <c r="G134" s="34">
        <f>Calculations!L107</f>
        <v>100</v>
      </c>
      <c r="H134" s="34">
        <f>Calculations!G107</f>
        <v>0</v>
      </c>
      <c r="I134" s="34">
        <f>Calculations!K107</f>
        <v>0</v>
      </c>
      <c r="J134" s="34">
        <f>Calculations!F107</f>
        <v>0</v>
      </c>
      <c r="K134" s="34">
        <f>Calculations!J107</f>
        <v>0</v>
      </c>
      <c r="L134" s="34">
        <f>Calculations!E107</f>
        <v>0</v>
      </c>
      <c r="M134" s="34">
        <f>Calculations!I107</f>
        <v>0</v>
      </c>
      <c r="N134" s="34">
        <f>Calculations!Q107</f>
        <v>0</v>
      </c>
      <c r="O134" s="34">
        <f>Calculations!V107</f>
        <v>0</v>
      </c>
      <c r="P134" s="34">
        <f>Calculations!N107</f>
        <v>0</v>
      </c>
      <c r="Q134" s="34">
        <f>Calculations!T107</f>
        <v>0</v>
      </c>
      <c r="R134" s="34">
        <f>Calculations!M107</f>
        <v>0</v>
      </c>
      <c r="S134" s="34">
        <f>Calculations!R107</f>
        <v>0</v>
      </c>
      <c r="T134" s="34">
        <f>Calculations!X107</f>
        <v>0</v>
      </c>
      <c r="U134" s="34">
        <f>Calculations!AA107</f>
        <v>0</v>
      </c>
      <c r="V134" s="34">
        <f>Calculations!Y107</f>
        <v>0</v>
      </c>
      <c r="W134" s="34">
        <f>Calculations!AB107</f>
        <v>0</v>
      </c>
      <c r="X134" s="34">
        <f>Calculations!Z107</f>
        <v>0</v>
      </c>
      <c r="Y134" s="34">
        <f>Calculations!AC107</f>
        <v>0</v>
      </c>
      <c r="Z134" s="34">
        <f>Calculations!AE107</f>
        <v>0</v>
      </c>
      <c r="AA134" s="34">
        <f>Calculations!AG107</f>
        <v>0</v>
      </c>
      <c r="AB134" s="34">
        <f>Calculations!AF107</f>
        <v>0</v>
      </c>
      <c r="AC134" s="34">
        <f>Calculations!AH107</f>
        <v>0</v>
      </c>
      <c r="AD134" s="21" t="s">
        <v>54</v>
      </c>
      <c r="AE134" s="20" t="s">
        <v>792</v>
      </c>
      <c r="AF134" s="26" t="s">
        <v>793</v>
      </c>
      <c r="AG134" s="26" t="s">
        <v>794</v>
      </c>
      <c r="AH134" s="26"/>
      <c r="AI134" s="20"/>
    </row>
    <row r="135" spans="2:35" x14ac:dyDescent="0.2">
      <c r="B135" s="11" t="str">
        <f>Calculations!A108</f>
        <v>CfS:167</v>
      </c>
      <c r="C135" s="20" t="str">
        <f>Calculations!B108</f>
        <v>Land to the south of Rectory Road, Bluntisham</v>
      </c>
      <c r="D135" s="11" t="str">
        <f>Calculations!C108</f>
        <v>Residential</v>
      </c>
      <c r="E135" s="34">
        <f>Calculations!D108</f>
        <v>1.5179591808599999</v>
      </c>
      <c r="F135" s="34">
        <f>Calculations!H108</f>
        <v>1.5179591808599999</v>
      </c>
      <c r="G135" s="34">
        <f>Calculations!L108</f>
        <v>100</v>
      </c>
      <c r="H135" s="34">
        <f>Calculations!G108</f>
        <v>0</v>
      </c>
      <c r="I135" s="34">
        <f>Calculations!K108</f>
        <v>0</v>
      </c>
      <c r="J135" s="34">
        <f>Calculations!F108</f>
        <v>0</v>
      </c>
      <c r="K135" s="34">
        <f>Calculations!J108</f>
        <v>0</v>
      </c>
      <c r="L135" s="34">
        <f>Calculations!E108</f>
        <v>0</v>
      </c>
      <c r="M135" s="34">
        <f>Calculations!I108</f>
        <v>0</v>
      </c>
      <c r="N135" s="34">
        <f>Calculations!Q108</f>
        <v>0.30199020943999999</v>
      </c>
      <c r="O135" s="34">
        <f>Calculations!V108</f>
        <v>19.89448815540003</v>
      </c>
      <c r="P135" s="34">
        <f>Calculations!N108</f>
        <v>0.12975693578</v>
      </c>
      <c r="Q135" s="34">
        <f>Calculations!T108</f>
        <v>13.498862897875144</v>
      </c>
      <c r="R135" s="34">
        <f>Calculations!M108</f>
        <v>7.5150292889999998E-2</v>
      </c>
      <c r="S135" s="34">
        <f>Calculations!R108</f>
        <v>4.9507453057745332</v>
      </c>
      <c r="T135" s="34">
        <f>Calculations!X108</f>
        <v>0</v>
      </c>
      <c r="U135" s="34">
        <f>Calculations!AA108</f>
        <v>0</v>
      </c>
      <c r="V135" s="34">
        <f>Calculations!Y108</f>
        <v>0</v>
      </c>
      <c r="W135" s="34">
        <f>Calculations!AB108</f>
        <v>0</v>
      </c>
      <c r="X135" s="34">
        <f>Calculations!Z108</f>
        <v>0</v>
      </c>
      <c r="Y135" s="34">
        <f>Calculations!AC108</f>
        <v>0</v>
      </c>
      <c r="Z135" s="34">
        <f>Calculations!AE108</f>
        <v>0.18411851483</v>
      </c>
      <c r="AA135" s="34">
        <f>Calculations!AG108</f>
        <v>12.129345581327664</v>
      </c>
      <c r="AB135" s="34">
        <f>Calculations!AF108</f>
        <v>4.0320580299999999E-2</v>
      </c>
      <c r="AC135" s="34">
        <f>Calculations!AH108</f>
        <v>2.6562361365446185</v>
      </c>
      <c r="AD135" s="21" t="s">
        <v>54</v>
      </c>
      <c r="AE135" s="20" t="s">
        <v>786</v>
      </c>
      <c r="AF135" s="26" t="s">
        <v>795</v>
      </c>
      <c r="AG135" s="26" t="s">
        <v>796</v>
      </c>
      <c r="AH135" s="26"/>
      <c r="AI135" s="20"/>
    </row>
    <row r="136" spans="2:35" x14ac:dyDescent="0.2">
      <c r="B136" s="11" t="str">
        <f>Calculations!A109</f>
        <v>CfS:29</v>
      </c>
      <c r="C136" s="20" t="str">
        <f>Calculations!B109</f>
        <v>Mill Lane Field, Hemingford Grey</v>
      </c>
      <c r="D136" s="11" t="str">
        <f>Calculations!C109</f>
        <v>Natural/Open Space</v>
      </c>
      <c r="E136" s="34">
        <f>Calculations!D109</f>
        <v>5.46382779185</v>
      </c>
      <c r="F136" s="34">
        <f>Calculations!H109</f>
        <v>0</v>
      </c>
      <c r="G136" s="34">
        <f>Calculations!L109</f>
        <v>0</v>
      </c>
      <c r="H136" s="34">
        <f>Calculations!G109</f>
        <v>0.27721395163000001</v>
      </c>
      <c r="I136" s="34">
        <f>Calculations!K109</f>
        <v>5.0736216841149382</v>
      </c>
      <c r="J136" s="34">
        <f>Calculations!F109</f>
        <v>5.1866138402199997</v>
      </c>
      <c r="K136" s="34">
        <f>Calculations!J109</f>
        <v>94.926378315885046</v>
      </c>
      <c r="L136" s="34">
        <f>Calculations!E109</f>
        <v>0</v>
      </c>
      <c r="M136" s="34">
        <f>Calculations!I109</f>
        <v>0</v>
      </c>
      <c r="N136" s="34">
        <f>Calculations!Q109</f>
        <v>0.30451718261000005</v>
      </c>
      <c r="O136" s="34">
        <f>Calculations!V109</f>
        <v>5.5733305332980381</v>
      </c>
      <c r="P136" s="34">
        <f>Calculations!N109</f>
        <v>2.440939416E-2</v>
      </c>
      <c r="Q136" s="34">
        <f>Calculations!T109</f>
        <v>0.65913241800408306</v>
      </c>
      <c r="R136" s="34">
        <f>Calculations!M109</f>
        <v>1.160446608E-2</v>
      </c>
      <c r="S136" s="34">
        <f>Calculations!R109</f>
        <v>0.21238711251678816</v>
      </c>
      <c r="T136" s="34">
        <f>Calculations!X109</f>
        <v>5.2470804498700003</v>
      </c>
      <c r="U136" s="34">
        <f>Calculations!AA109</f>
        <v>96.033049535285386</v>
      </c>
      <c r="V136" s="34">
        <f>Calculations!Y109</f>
        <v>0.21884901172999999</v>
      </c>
      <c r="W136" s="34">
        <f>Calculations!AB109</f>
        <v>4.0054156182674969</v>
      </c>
      <c r="X136" s="34">
        <f>Calculations!Z109</f>
        <v>0</v>
      </c>
      <c r="Y136" s="34">
        <f>Calculations!AC109</f>
        <v>0</v>
      </c>
      <c r="Z136" s="34">
        <f>Calculations!AE109</f>
        <v>7.8030028400000007E-2</v>
      </c>
      <c r="AA136" s="34">
        <f>Calculations!AG109</f>
        <v>1.4281202002082094</v>
      </c>
      <c r="AB136" s="34">
        <f>Calculations!AF109</f>
        <v>0.16246251595</v>
      </c>
      <c r="AC136" s="34">
        <f>Calculations!AH109</f>
        <v>2.9734194074039757</v>
      </c>
      <c r="AD136" s="21" t="s">
        <v>765</v>
      </c>
      <c r="AE136" s="20" t="s">
        <v>792</v>
      </c>
      <c r="AF136" s="26" t="s">
        <v>793</v>
      </c>
      <c r="AG136" s="26" t="s">
        <v>794</v>
      </c>
      <c r="AH136" s="26"/>
      <c r="AI136" s="20"/>
    </row>
    <row r="137" spans="2:35" x14ac:dyDescent="0.2">
      <c r="B137" s="11" t="str">
        <f>Calculations!A110</f>
        <v>CfS:168</v>
      </c>
      <c r="C137" s="20" t="str">
        <f>Calculations!B110</f>
        <v>Land adjacent The Rectory, Church Road Brampton</v>
      </c>
      <c r="D137" s="11" t="str">
        <f>Calculations!C110</f>
        <v>Residential</v>
      </c>
      <c r="E137" s="34">
        <f>Calculations!D110</f>
        <v>0.49890364147400001</v>
      </c>
      <c r="F137" s="34">
        <f>Calculations!H110</f>
        <v>0.49890364147400001</v>
      </c>
      <c r="G137" s="34">
        <f>Calculations!L110</f>
        <v>100</v>
      </c>
      <c r="H137" s="34">
        <f>Calculations!G110</f>
        <v>0</v>
      </c>
      <c r="I137" s="34">
        <f>Calculations!K110</f>
        <v>0</v>
      </c>
      <c r="J137" s="34">
        <f>Calculations!F110</f>
        <v>0</v>
      </c>
      <c r="K137" s="34">
        <f>Calculations!J110</f>
        <v>0</v>
      </c>
      <c r="L137" s="34">
        <f>Calculations!E110</f>
        <v>0</v>
      </c>
      <c r="M137" s="34">
        <f>Calculations!I110</f>
        <v>0</v>
      </c>
      <c r="N137" s="34">
        <f>Calculations!Q110</f>
        <v>0</v>
      </c>
      <c r="O137" s="34">
        <f>Calculations!V110</f>
        <v>0</v>
      </c>
      <c r="P137" s="34">
        <f>Calculations!N110</f>
        <v>0</v>
      </c>
      <c r="Q137" s="34">
        <f>Calculations!T110</f>
        <v>0</v>
      </c>
      <c r="R137" s="34">
        <f>Calculations!M110</f>
        <v>0</v>
      </c>
      <c r="S137" s="34">
        <f>Calculations!R110</f>
        <v>0</v>
      </c>
      <c r="T137" s="34">
        <f>Calculations!X110</f>
        <v>0</v>
      </c>
      <c r="U137" s="34">
        <f>Calculations!AA110</f>
        <v>0</v>
      </c>
      <c r="V137" s="34">
        <f>Calculations!Y110</f>
        <v>0</v>
      </c>
      <c r="W137" s="34">
        <f>Calculations!AB110</f>
        <v>0</v>
      </c>
      <c r="X137" s="34">
        <f>Calculations!Z110</f>
        <v>0</v>
      </c>
      <c r="Y137" s="34">
        <f>Calculations!AC110</f>
        <v>0</v>
      </c>
      <c r="Z137" s="34">
        <f>Calculations!AE110</f>
        <v>0</v>
      </c>
      <c r="AA137" s="34">
        <f>Calculations!AG110</f>
        <v>0</v>
      </c>
      <c r="AB137" s="34">
        <f>Calculations!AF110</f>
        <v>0</v>
      </c>
      <c r="AC137" s="34">
        <f>Calculations!AH110</f>
        <v>0</v>
      </c>
      <c r="AD137" s="21" t="s">
        <v>54</v>
      </c>
      <c r="AE137" s="20" t="s">
        <v>799</v>
      </c>
      <c r="AF137" s="26" t="s">
        <v>800</v>
      </c>
      <c r="AG137" s="26" t="s">
        <v>801</v>
      </c>
      <c r="AH137" s="26"/>
      <c r="AI137" s="20"/>
    </row>
    <row r="138" spans="2:35" ht="63.75" x14ac:dyDescent="0.2">
      <c r="B138" s="11" t="str">
        <f>Calculations!A111</f>
        <v>CfS:169</v>
      </c>
      <c r="C138" s="20" t="str">
        <f>Calculations!B111</f>
        <v>Land to the north east of Sawtry</v>
      </c>
      <c r="D138" s="11" t="str">
        <f>Calculations!C111</f>
        <v>Employment</v>
      </c>
      <c r="E138" s="34">
        <f>Calculations!D111</f>
        <v>9.2343208359099993</v>
      </c>
      <c r="F138" s="34">
        <f>Calculations!H111</f>
        <v>8.4359638207899987</v>
      </c>
      <c r="G138" s="34">
        <f>Calculations!L111</f>
        <v>91.354458770639781</v>
      </c>
      <c r="H138" s="34">
        <f>Calculations!G111</f>
        <v>0.16504756371000001</v>
      </c>
      <c r="I138" s="34">
        <f>Calculations!K111</f>
        <v>1.7873275863252518</v>
      </c>
      <c r="J138" s="34">
        <f>Calculations!F111</f>
        <v>1.20626E-6</v>
      </c>
      <c r="K138" s="34">
        <f>Calculations!J111</f>
        <v>1.306279066359869E-5</v>
      </c>
      <c r="L138" s="34">
        <f>Calculations!E111</f>
        <v>0.63330824514999995</v>
      </c>
      <c r="M138" s="34">
        <f>Calculations!I111</f>
        <v>6.8582005802443007</v>
      </c>
      <c r="N138" s="34">
        <f>Calculations!Q111</f>
        <v>1.50712748413</v>
      </c>
      <c r="O138" s="34">
        <f>Calculations!V111</f>
        <v>16.320934813843074</v>
      </c>
      <c r="P138" s="34">
        <f>Calculations!N111</f>
        <v>0.21186097028</v>
      </c>
      <c r="Q138" s="34">
        <f>Calculations!T111</f>
        <v>9.0159687829165058</v>
      </c>
      <c r="R138" s="34">
        <f>Calculations!M111</f>
        <v>0.62070251359999995</v>
      </c>
      <c r="S138" s="34">
        <f>Calculations!R111</f>
        <v>6.7216910114952979</v>
      </c>
      <c r="T138" s="34">
        <f>Calculations!X111</f>
        <v>0.63330635056999995</v>
      </c>
      <c r="U138" s="34">
        <f>Calculations!AA111</f>
        <v>6.8581800635215924</v>
      </c>
      <c r="V138" s="34">
        <f>Calculations!Y111</f>
        <v>0.16505011153999999</v>
      </c>
      <c r="W138" s="34">
        <f>Calculations!AB111</f>
        <v>1.7873551772011294</v>
      </c>
      <c r="X138" s="34">
        <f>Calculations!Z111</f>
        <v>0</v>
      </c>
      <c r="Y138" s="34">
        <f>Calculations!AC111</f>
        <v>0</v>
      </c>
      <c r="Z138" s="34">
        <f>Calculations!AE111</f>
        <v>0.43233737365000002</v>
      </c>
      <c r="AA138" s="34">
        <f>Calculations!AG111</f>
        <v>4.6818535042528131</v>
      </c>
      <c r="AB138" s="34">
        <f>Calculations!AF111</f>
        <v>0.46162883864999998</v>
      </c>
      <c r="AC138" s="34">
        <f>Calculations!AH111</f>
        <v>4.9990556625977209</v>
      </c>
      <c r="AD138" s="21" t="s">
        <v>55</v>
      </c>
      <c r="AE138" s="20" t="s">
        <v>782</v>
      </c>
      <c r="AF138" s="26" t="s">
        <v>783</v>
      </c>
      <c r="AG138" s="26" t="s">
        <v>784</v>
      </c>
      <c r="AH138" s="26"/>
      <c r="AI138" s="20"/>
    </row>
    <row r="139" spans="2:35" x14ac:dyDescent="0.2">
      <c r="B139" s="11" t="str">
        <f>Calculations!A112</f>
        <v>CfS:170</v>
      </c>
      <c r="C139" s="20" t="str">
        <f>Calculations!B112</f>
        <v>Field south of St Ives Road, Hemingford Grey</v>
      </c>
      <c r="D139" s="11" t="str">
        <f>Calculations!C112</f>
        <v>Infrastructure</v>
      </c>
      <c r="E139" s="34">
        <f>Calculations!D112</f>
        <v>5.8061273474500004</v>
      </c>
      <c r="F139" s="34">
        <f>Calculations!H112</f>
        <v>0</v>
      </c>
      <c r="G139" s="34">
        <f>Calculations!L112</f>
        <v>0</v>
      </c>
      <c r="H139" s="34">
        <f>Calculations!G112</f>
        <v>1.3353614659899999</v>
      </c>
      <c r="I139" s="34">
        <f>Calculations!K112</f>
        <v>22.999176319762928</v>
      </c>
      <c r="J139" s="34">
        <f>Calculations!F112</f>
        <v>4.4707658814600002</v>
      </c>
      <c r="K139" s="34">
        <f>Calculations!J112</f>
        <v>77.000823680237062</v>
      </c>
      <c r="L139" s="34">
        <f>Calculations!E112</f>
        <v>0</v>
      </c>
      <c r="M139" s="34">
        <f>Calculations!I112</f>
        <v>0</v>
      </c>
      <c r="N139" s="34">
        <f>Calculations!Q112</f>
        <v>0.12459226538</v>
      </c>
      <c r="O139" s="34">
        <f>Calculations!V112</f>
        <v>2.1458755195013044</v>
      </c>
      <c r="P139" s="34">
        <f>Calculations!N112</f>
        <v>0</v>
      </c>
      <c r="Q139" s="34">
        <f>Calculations!T112</f>
        <v>0</v>
      </c>
      <c r="R139" s="34">
        <f>Calculations!M112</f>
        <v>0</v>
      </c>
      <c r="S139" s="34">
        <f>Calculations!R112</f>
        <v>0</v>
      </c>
      <c r="T139" s="34">
        <f>Calculations!X112</f>
        <v>4.6183583224799998</v>
      </c>
      <c r="U139" s="34">
        <f>Calculations!AA112</f>
        <v>79.542835458273956</v>
      </c>
      <c r="V139" s="34">
        <f>Calculations!Y112</f>
        <v>1.1899874269299999</v>
      </c>
      <c r="W139" s="34">
        <f>Calculations!AB112</f>
        <v>20.495372487009465</v>
      </c>
      <c r="X139" s="34">
        <f>Calculations!Z112</f>
        <v>0</v>
      </c>
      <c r="Y139" s="34">
        <f>Calculations!AC112</f>
        <v>0</v>
      </c>
      <c r="Z139" s="34">
        <f>Calculations!AE112</f>
        <v>4.7600691280000003E-2</v>
      </c>
      <c r="AA139" s="34">
        <f>Calculations!AG112</f>
        <v>0.81983546745501201</v>
      </c>
      <c r="AB139" s="34">
        <f>Calculations!AF112</f>
        <v>7.5281748549999999E-2</v>
      </c>
      <c r="AC139" s="34">
        <f>Calculations!AH112</f>
        <v>1.2965914118825361</v>
      </c>
      <c r="AD139" s="21" t="s">
        <v>55</v>
      </c>
      <c r="AE139" s="20" t="s">
        <v>786</v>
      </c>
      <c r="AF139" s="26" t="s">
        <v>791</v>
      </c>
      <c r="AG139" s="26" t="s">
        <v>790</v>
      </c>
      <c r="AH139" s="26"/>
      <c r="AI139" s="20"/>
    </row>
    <row r="140" spans="2:35" x14ac:dyDescent="0.2">
      <c r="B140" s="11" t="str">
        <f>Calculations!A113</f>
        <v>CfS:138</v>
      </c>
      <c r="C140" s="20" t="str">
        <f>Calculations!B113</f>
        <v>Land to the North of Thrapston Road Brampton</v>
      </c>
      <c r="D140" s="11" t="str">
        <f>Calculations!C113</f>
        <v>Residential</v>
      </c>
      <c r="E140" s="34">
        <f>Calculations!D113</f>
        <v>2.4203628142500002</v>
      </c>
      <c r="F140" s="34">
        <f>Calculations!H113</f>
        <v>2.3842384990900003</v>
      </c>
      <c r="G140" s="34">
        <f>Calculations!L113</f>
        <v>98.507483467052282</v>
      </c>
      <c r="H140" s="34">
        <f>Calculations!G113</f>
        <v>3.6124315160000003E-2</v>
      </c>
      <c r="I140" s="34">
        <f>Calculations!K113</f>
        <v>1.4925165329477215</v>
      </c>
      <c r="J140" s="34">
        <f>Calculations!F113</f>
        <v>0</v>
      </c>
      <c r="K140" s="34">
        <f>Calculations!J113</f>
        <v>0</v>
      </c>
      <c r="L140" s="34">
        <f>Calculations!E113</f>
        <v>0</v>
      </c>
      <c r="M140" s="34">
        <f>Calculations!I113</f>
        <v>0</v>
      </c>
      <c r="N140" s="34">
        <f>Calculations!Q113</f>
        <v>0.69661401252999999</v>
      </c>
      <c r="O140" s="34">
        <f>Calculations!V113</f>
        <v>28.781387998057649</v>
      </c>
      <c r="P140" s="34">
        <f>Calculations!N113</f>
        <v>0.14840554134</v>
      </c>
      <c r="Q140" s="34">
        <f>Calculations!T113</f>
        <v>9.1326854936207216</v>
      </c>
      <c r="R140" s="34">
        <f>Calculations!M113</f>
        <v>7.2638582290000003E-2</v>
      </c>
      <c r="S140" s="34">
        <f>Calculations!R113</f>
        <v>3.0011443682053338</v>
      </c>
      <c r="T140" s="34">
        <f>Calculations!X113</f>
        <v>0</v>
      </c>
      <c r="U140" s="34">
        <f>Calculations!AA113</f>
        <v>0</v>
      </c>
      <c r="V140" s="34">
        <f>Calculations!Y113</f>
        <v>3.612431445E-2</v>
      </c>
      <c r="W140" s="34">
        <f>Calculations!AB113</f>
        <v>1.4925165036132761</v>
      </c>
      <c r="X140" s="34">
        <f>Calculations!Z113</f>
        <v>0</v>
      </c>
      <c r="Y140" s="34">
        <f>Calculations!AC113</f>
        <v>0</v>
      </c>
      <c r="Z140" s="34">
        <f>Calculations!AE113</f>
        <v>0.34202474590999998</v>
      </c>
      <c r="AA140" s="34">
        <f>Calculations!AG113</f>
        <v>14.131135377568732</v>
      </c>
      <c r="AB140" s="34">
        <f>Calculations!AF113</f>
        <v>0.26475483617000001</v>
      </c>
      <c r="AC140" s="34">
        <f>Calculations!AH113</f>
        <v>10.938642529592812</v>
      </c>
      <c r="AD140" s="21" t="s">
        <v>54</v>
      </c>
      <c r="AE140" s="20" t="s">
        <v>786</v>
      </c>
      <c r="AF140" s="26" t="s">
        <v>787</v>
      </c>
      <c r="AG140" s="26" t="s">
        <v>788</v>
      </c>
      <c r="AH140" s="26"/>
      <c r="AI140" s="20"/>
    </row>
    <row r="141" spans="2:35" x14ac:dyDescent="0.2">
      <c r="B141" s="11" t="str">
        <f>Calculations!A114</f>
        <v>CfS:171</v>
      </c>
      <c r="C141" s="20" t="str">
        <f>Calculations!B114</f>
        <v>Ramsey Gateway</v>
      </c>
      <c r="D141" s="11" t="str">
        <f>Calculations!C114</f>
        <v>Mixed Use</v>
      </c>
      <c r="E141" s="34">
        <f>Calculations!D114</f>
        <v>4.1032453711799999</v>
      </c>
      <c r="F141" s="34">
        <f>Calculations!H114</f>
        <v>0</v>
      </c>
      <c r="G141" s="34">
        <f>Calculations!L114</f>
        <v>0</v>
      </c>
      <c r="H141" s="34">
        <f>Calculations!G114</f>
        <v>0</v>
      </c>
      <c r="I141" s="34">
        <f>Calculations!K114</f>
        <v>0</v>
      </c>
      <c r="J141" s="34">
        <f>Calculations!F114</f>
        <v>4.1032453711799999</v>
      </c>
      <c r="K141" s="34">
        <f>Calculations!J114</f>
        <v>100</v>
      </c>
      <c r="L141" s="34">
        <f>Calculations!E114</f>
        <v>0</v>
      </c>
      <c r="M141" s="34">
        <f>Calculations!I114</f>
        <v>0</v>
      </c>
      <c r="N141" s="34">
        <f>Calculations!Q114</f>
        <v>0</v>
      </c>
      <c r="O141" s="34">
        <f>Calculations!V114</f>
        <v>0</v>
      </c>
      <c r="P141" s="34">
        <f>Calculations!N114</f>
        <v>0</v>
      </c>
      <c r="Q141" s="34">
        <f>Calculations!T114</f>
        <v>0</v>
      </c>
      <c r="R141" s="34">
        <f>Calculations!M114</f>
        <v>0</v>
      </c>
      <c r="S141" s="34">
        <f>Calculations!R114</f>
        <v>0</v>
      </c>
      <c r="T141" s="34">
        <f>Calculations!X114</f>
        <v>4.1032453711799999</v>
      </c>
      <c r="U141" s="34">
        <f>Calculations!AA114</f>
        <v>100</v>
      </c>
      <c r="V141" s="34">
        <f>Calculations!Y114</f>
        <v>0</v>
      </c>
      <c r="W141" s="34">
        <f>Calculations!AB114</f>
        <v>0</v>
      </c>
      <c r="X141" s="34">
        <f>Calculations!Z114</f>
        <v>0</v>
      </c>
      <c r="Y141" s="34">
        <f>Calculations!AC114</f>
        <v>0</v>
      </c>
      <c r="Z141" s="34">
        <f>Calculations!AE114</f>
        <v>0</v>
      </c>
      <c r="AA141" s="34">
        <f>Calculations!AG114</f>
        <v>0</v>
      </c>
      <c r="AB141" s="34">
        <f>Calculations!AF114</f>
        <v>0</v>
      </c>
      <c r="AC141" s="34">
        <f>Calculations!AH114</f>
        <v>0</v>
      </c>
      <c r="AD141" s="21" t="s">
        <v>54</v>
      </c>
      <c r="AE141" s="20" t="s">
        <v>786</v>
      </c>
      <c r="AF141" s="26" t="s">
        <v>787</v>
      </c>
      <c r="AG141" s="26" t="s">
        <v>788</v>
      </c>
      <c r="AH141" s="26"/>
      <c r="AI141" s="20"/>
    </row>
    <row r="142" spans="2:35" x14ac:dyDescent="0.2">
      <c r="B142" s="11" t="str">
        <f>Calculations!A115</f>
        <v>CfS:172</v>
      </c>
      <c r="C142" s="20" t="str">
        <f>Calculations!B115</f>
        <v>Land at Church Road, Warboys</v>
      </c>
      <c r="D142" s="11" t="str">
        <f>Calculations!C115</f>
        <v>Residential</v>
      </c>
      <c r="E142" s="34">
        <f>Calculations!D115</f>
        <v>5.0863805091899996</v>
      </c>
      <c r="F142" s="34">
        <f>Calculations!H115</f>
        <v>5.0863805091899996</v>
      </c>
      <c r="G142" s="34">
        <f>Calculations!L115</f>
        <v>100</v>
      </c>
      <c r="H142" s="34">
        <f>Calculations!G115</f>
        <v>0</v>
      </c>
      <c r="I142" s="34">
        <f>Calculations!K115</f>
        <v>0</v>
      </c>
      <c r="J142" s="34">
        <f>Calculations!F115</f>
        <v>0</v>
      </c>
      <c r="K142" s="34">
        <f>Calculations!J115</f>
        <v>0</v>
      </c>
      <c r="L142" s="34">
        <f>Calculations!E115</f>
        <v>0</v>
      </c>
      <c r="M142" s="34">
        <f>Calculations!I115</f>
        <v>0</v>
      </c>
      <c r="N142" s="34">
        <f>Calculations!Q115</f>
        <v>1.83486523597</v>
      </c>
      <c r="O142" s="34">
        <f>Calculations!V115</f>
        <v>36.074085150625116</v>
      </c>
      <c r="P142" s="34">
        <f>Calculations!N115</f>
        <v>0.24162376592000001</v>
      </c>
      <c r="Q142" s="34">
        <f>Calculations!T115</f>
        <v>14.833219398486355</v>
      </c>
      <c r="R142" s="34">
        <f>Calculations!M115</f>
        <v>0.51285021445000001</v>
      </c>
      <c r="S142" s="34">
        <f>Calculations!R115</f>
        <v>10.082812591849736</v>
      </c>
      <c r="T142" s="34">
        <f>Calculations!X115</f>
        <v>0</v>
      </c>
      <c r="U142" s="34">
        <f>Calculations!AA115</f>
        <v>0</v>
      </c>
      <c r="V142" s="34">
        <f>Calculations!Y115</f>
        <v>0</v>
      </c>
      <c r="W142" s="34">
        <f>Calculations!AB115</f>
        <v>0</v>
      </c>
      <c r="X142" s="34">
        <f>Calculations!Z115</f>
        <v>0</v>
      </c>
      <c r="Y142" s="34">
        <f>Calculations!AC115</f>
        <v>0</v>
      </c>
      <c r="Z142" s="34">
        <f>Calculations!AE115</f>
        <v>0.66342740056000005</v>
      </c>
      <c r="AA142" s="34">
        <f>Calculations!AG115</f>
        <v>13.043212149805324</v>
      </c>
      <c r="AB142" s="34">
        <f>Calculations!AF115</f>
        <v>0.59929381913000002</v>
      </c>
      <c r="AC142" s="34">
        <f>Calculations!AH115</f>
        <v>11.782323757477533</v>
      </c>
      <c r="AD142" s="21" t="s">
        <v>54</v>
      </c>
      <c r="AE142" s="20" t="s">
        <v>786</v>
      </c>
      <c r="AF142" s="26" t="s">
        <v>795</v>
      </c>
      <c r="AG142" s="26" t="s">
        <v>796</v>
      </c>
      <c r="AH142" s="26"/>
      <c r="AI142" s="20"/>
    </row>
    <row r="143" spans="2:35" x14ac:dyDescent="0.2">
      <c r="B143" s="11" t="str">
        <f>Calculations!A116</f>
        <v>CfS:173</v>
      </c>
      <c r="C143" s="20" t="str">
        <f>Calculations!B116</f>
        <v>Land south of 35 Church Street, Somersham</v>
      </c>
      <c r="D143" s="11" t="str">
        <f>Calculations!C116</f>
        <v>Residential</v>
      </c>
      <c r="E143" s="34">
        <f>Calculations!D116</f>
        <v>0.40934927987500003</v>
      </c>
      <c r="F143" s="34">
        <f>Calculations!H116</f>
        <v>0.40934927987500003</v>
      </c>
      <c r="G143" s="34">
        <f>Calculations!L116</f>
        <v>100</v>
      </c>
      <c r="H143" s="34">
        <f>Calculations!G116</f>
        <v>0</v>
      </c>
      <c r="I143" s="34">
        <f>Calculations!K116</f>
        <v>0</v>
      </c>
      <c r="J143" s="34">
        <f>Calculations!F116</f>
        <v>0</v>
      </c>
      <c r="K143" s="34">
        <f>Calculations!J116</f>
        <v>0</v>
      </c>
      <c r="L143" s="34">
        <f>Calculations!E116</f>
        <v>0</v>
      </c>
      <c r="M143" s="34">
        <f>Calculations!I116</f>
        <v>0</v>
      </c>
      <c r="N143" s="34">
        <f>Calculations!Q116</f>
        <v>0.17117465183</v>
      </c>
      <c r="O143" s="34">
        <f>Calculations!V116</f>
        <v>41.816282633322416</v>
      </c>
      <c r="P143" s="34">
        <f>Calculations!N116</f>
        <v>5.63405295E-2</v>
      </c>
      <c r="Q143" s="34">
        <f>Calculations!T116</f>
        <v>17.642201545353334</v>
      </c>
      <c r="R143" s="34">
        <f>Calculations!M116</f>
        <v>1.5877695479999999E-2</v>
      </c>
      <c r="S143" s="34">
        <f>Calculations!R116</f>
        <v>3.8787647274836918</v>
      </c>
      <c r="T143" s="34">
        <f>Calculations!X116</f>
        <v>0</v>
      </c>
      <c r="U143" s="34">
        <f>Calculations!AA116</f>
        <v>0</v>
      </c>
      <c r="V143" s="34">
        <f>Calculations!Y116</f>
        <v>0</v>
      </c>
      <c r="W143" s="34">
        <f>Calculations!AB116</f>
        <v>0</v>
      </c>
      <c r="X143" s="34">
        <f>Calculations!Z116</f>
        <v>0</v>
      </c>
      <c r="Y143" s="34">
        <f>Calculations!AC116</f>
        <v>0</v>
      </c>
      <c r="Z143" s="34">
        <f>Calculations!AE116</f>
        <v>9.0899258829999996E-2</v>
      </c>
      <c r="AA143" s="34">
        <f>Calculations!AG116</f>
        <v>22.205794244405958</v>
      </c>
      <c r="AB143" s="34">
        <f>Calculations!AF116</f>
        <v>5.4794401719999997E-2</v>
      </c>
      <c r="AC143" s="34">
        <f>Calculations!AH116</f>
        <v>13.385733019179161</v>
      </c>
      <c r="AD143" s="21" t="s">
        <v>54</v>
      </c>
      <c r="AE143" s="20" t="s">
        <v>786</v>
      </c>
      <c r="AF143" s="26" t="s">
        <v>795</v>
      </c>
      <c r="AG143" s="26" t="s">
        <v>796</v>
      </c>
      <c r="AH143" s="26"/>
      <c r="AI143" s="20"/>
    </row>
    <row r="144" spans="2:35" x14ac:dyDescent="0.2">
      <c r="B144" s="11" t="str">
        <f>Calculations!A117</f>
        <v>CfS:325</v>
      </c>
      <c r="C144" s="20" t="str">
        <f>Calculations!B117</f>
        <v>Land to the south of the A1307, Godmanchester</v>
      </c>
      <c r="D144" s="11" t="str">
        <f>Calculations!C117</f>
        <v>Mixed Use</v>
      </c>
      <c r="E144" s="34">
        <f>Calculations!D117</f>
        <v>11.094286931199999</v>
      </c>
      <c r="F144" s="34">
        <f>Calculations!H117</f>
        <v>11.094286931199999</v>
      </c>
      <c r="G144" s="34">
        <f>Calculations!L117</f>
        <v>100</v>
      </c>
      <c r="H144" s="34">
        <f>Calculations!G117</f>
        <v>0</v>
      </c>
      <c r="I144" s="34">
        <f>Calculations!K117</f>
        <v>0</v>
      </c>
      <c r="J144" s="34">
        <f>Calculations!F117</f>
        <v>0</v>
      </c>
      <c r="K144" s="34">
        <f>Calculations!J117</f>
        <v>0</v>
      </c>
      <c r="L144" s="34">
        <f>Calculations!E117</f>
        <v>0</v>
      </c>
      <c r="M144" s="34">
        <f>Calculations!I117</f>
        <v>0</v>
      </c>
      <c r="N144" s="34">
        <f>Calculations!Q117</f>
        <v>0.87026943066000007</v>
      </c>
      <c r="O144" s="34">
        <f>Calculations!V117</f>
        <v>7.8443025320769175</v>
      </c>
      <c r="P144" s="34">
        <f>Calculations!N117</f>
        <v>8.1195980370000004E-2</v>
      </c>
      <c r="Q144" s="34">
        <f>Calculations!T117</f>
        <v>1.1601990061030232</v>
      </c>
      <c r="R144" s="34">
        <f>Calculations!M117</f>
        <v>4.7519826340000001E-2</v>
      </c>
      <c r="S144" s="34">
        <f>Calculations!R117</f>
        <v>0.42832699960519305</v>
      </c>
      <c r="T144" s="34">
        <f>Calculations!X117</f>
        <v>0</v>
      </c>
      <c r="U144" s="34">
        <f>Calculations!AA117</f>
        <v>0</v>
      </c>
      <c r="V144" s="34">
        <f>Calculations!Y117</f>
        <v>0</v>
      </c>
      <c r="W144" s="34">
        <f>Calculations!AB117</f>
        <v>0</v>
      </c>
      <c r="X144" s="34">
        <f>Calculations!Z117</f>
        <v>0</v>
      </c>
      <c r="Y144" s="34">
        <f>Calculations!AC117</f>
        <v>0</v>
      </c>
      <c r="Z144" s="34">
        <f>Calculations!AE117</f>
        <v>0.32989346132000003</v>
      </c>
      <c r="AA144" s="34">
        <f>Calculations!AG117</f>
        <v>2.9735436208365447</v>
      </c>
      <c r="AB144" s="34">
        <f>Calculations!AF117</f>
        <v>0.44286489431999998</v>
      </c>
      <c r="AC144" s="34">
        <f>Calculations!AH117</f>
        <v>3.9918283803761154</v>
      </c>
      <c r="AD144" s="21" t="s">
        <v>54</v>
      </c>
      <c r="AE144" s="20" t="s">
        <v>786</v>
      </c>
      <c r="AF144" s="26" t="s">
        <v>795</v>
      </c>
      <c r="AG144" s="26" t="s">
        <v>796</v>
      </c>
      <c r="AH144" s="26"/>
      <c r="AI144" s="20"/>
    </row>
    <row r="145" spans="2:35" ht="25.5" x14ac:dyDescent="0.2">
      <c r="B145" s="11" t="str">
        <f>Calculations!A118</f>
        <v>CfS:105</v>
      </c>
      <c r="C145" s="20" t="str">
        <f>Calculations!B118</f>
        <v>Land at Hemingford Grey East of Daintree Way, Hemingford Grey</v>
      </c>
      <c r="D145" s="11" t="str">
        <f>Calculations!C118</f>
        <v>Residential</v>
      </c>
      <c r="E145" s="34">
        <f>Calculations!D118</f>
        <v>5.8061273474500004</v>
      </c>
      <c r="F145" s="34">
        <f>Calculations!H118</f>
        <v>0</v>
      </c>
      <c r="G145" s="34">
        <f>Calculations!L118</f>
        <v>0</v>
      </c>
      <c r="H145" s="34">
        <f>Calculations!G118</f>
        <v>1.3353614659899999</v>
      </c>
      <c r="I145" s="34">
        <f>Calculations!K118</f>
        <v>22.999176319762928</v>
      </c>
      <c r="J145" s="34">
        <f>Calculations!F118</f>
        <v>4.4707658814600002</v>
      </c>
      <c r="K145" s="34">
        <f>Calculations!J118</f>
        <v>77.000823680237062</v>
      </c>
      <c r="L145" s="34">
        <f>Calculations!E118</f>
        <v>0</v>
      </c>
      <c r="M145" s="34">
        <f>Calculations!I118</f>
        <v>0</v>
      </c>
      <c r="N145" s="34">
        <f>Calculations!Q118</f>
        <v>0.12459226538</v>
      </c>
      <c r="O145" s="34">
        <f>Calculations!V118</f>
        <v>2.1458755195013044</v>
      </c>
      <c r="P145" s="34">
        <f>Calculations!N118</f>
        <v>0</v>
      </c>
      <c r="Q145" s="34">
        <f>Calculations!T118</f>
        <v>0</v>
      </c>
      <c r="R145" s="34">
        <f>Calculations!M118</f>
        <v>0</v>
      </c>
      <c r="S145" s="34">
        <f>Calculations!R118</f>
        <v>0</v>
      </c>
      <c r="T145" s="34">
        <f>Calculations!X118</f>
        <v>4.6183583224799998</v>
      </c>
      <c r="U145" s="34">
        <f>Calculations!AA118</f>
        <v>79.542835458273956</v>
      </c>
      <c r="V145" s="34">
        <f>Calculations!Y118</f>
        <v>1.1899874269299999</v>
      </c>
      <c r="W145" s="34">
        <f>Calculations!AB118</f>
        <v>20.495372487009465</v>
      </c>
      <c r="X145" s="34">
        <f>Calculations!Z118</f>
        <v>0</v>
      </c>
      <c r="Y145" s="34">
        <f>Calculations!AC118</f>
        <v>0</v>
      </c>
      <c r="Z145" s="34">
        <f>Calculations!AE118</f>
        <v>4.7600691280000003E-2</v>
      </c>
      <c r="AA145" s="34">
        <f>Calculations!AG118</f>
        <v>0.81983546745501201</v>
      </c>
      <c r="AB145" s="34">
        <f>Calculations!AF118</f>
        <v>7.5281748549999999E-2</v>
      </c>
      <c r="AC145" s="34">
        <f>Calculations!AH118</f>
        <v>1.2965914118825361</v>
      </c>
      <c r="AD145" s="21" t="s">
        <v>54</v>
      </c>
      <c r="AE145" s="20" t="s">
        <v>786</v>
      </c>
      <c r="AF145" s="26" t="s">
        <v>787</v>
      </c>
      <c r="AG145" s="26" t="s">
        <v>788</v>
      </c>
      <c r="AH145" s="26"/>
      <c r="AI145" s="20"/>
    </row>
    <row r="146" spans="2:35" ht="25.5" x14ac:dyDescent="0.2">
      <c r="B146" s="11" t="str">
        <f>Calculations!A119</f>
        <v>CfS:143</v>
      </c>
      <c r="C146" s="20" t="str">
        <f>Calculations!B119</f>
        <v>Diddington - Cell Energy</v>
      </c>
      <c r="D146" s="11" t="str">
        <f>Calculations!C119</f>
        <v>Renewable Energy</v>
      </c>
      <c r="E146" s="34">
        <f>Calculations!D119</f>
        <v>47.113633113799999</v>
      </c>
      <c r="F146" s="34">
        <f>Calculations!H119</f>
        <v>46.7762356661</v>
      </c>
      <c r="G146" s="34">
        <f>Calculations!L119</f>
        <v>99.283864509270515</v>
      </c>
      <c r="H146" s="34">
        <f>Calculations!G119</f>
        <v>3.2976077500000002E-3</v>
      </c>
      <c r="I146" s="34">
        <f>Calculations!K119</f>
        <v>6.9992643998284688E-3</v>
      </c>
      <c r="J146" s="34">
        <f>Calculations!F119</f>
        <v>3.8065000000000001E-7</v>
      </c>
      <c r="K146" s="34">
        <f>Calculations!J119</f>
        <v>8.0794023903986348E-7</v>
      </c>
      <c r="L146" s="34">
        <f>Calculations!E119</f>
        <v>0.33409945930000001</v>
      </c>
      <c r="M146" s="34">
        <f>Calculations!I119</f>
        <v>0.70913541838941585</v>
      </c>
      <c r="N146" s="34">
        <f>Calculations!Q119</f>
        <v>3.6961526524700004</v>
      </c>
      <c r="O146" s="34">
        <f>Calculations!V119</f>
        <v>7.8451870683421454</v>
      </c>
      <c r="P146" s="34">
        <f>Calculations!N119</f>
        <v>0.56882243649999997</v>
      </c>
      <c r="Q146" s="34">
        <f>Calculations!T119</f>
        <v>3.5121470518165667</v>
      </c>
      <c r="R146" s="34">
        <f>Calculations!M119</f>
        <v>1.0858776399100001</v>
      </c>
      <c r="S146" s="34">
        <f>Calculations!R119</f>
        <v>2.3048055693075749</v>
      </c>
      <c r="T146" s="34">
        <f>Calculations!X119</f>
        <v>8.3251083109999999E-2</v>
      </c>
      <c r="U146" s="34">
        <f>Calculations!AA119</f>
        <v>0.17670274527314053</v>
      </c>
      <c r="V146" s="34">
        <f>Calculations!Y119</f>
        <v>9.60851538E-3</v>
      </c>
      <c r="W146" s="34">
        <f>Calculations!AB119</f>
        <v>2.0394341817773293E-2</v>
      </c>
      <c r="X146" s="34">
        <f>Calculations!Z119</f>
        <v>0</v>
      </c>
      <c r="Y146" s="34">
        <f>Calculations!AC119</f>
        <v>0</v>
      </c>
      <c r="Z146" s="34">
        <f>Calculations!AE119</f>
        <v>1.1558382012099999</v>
      </c>
      <c r="AA146" s="34">
        <f>Calculations!AG119</f>
        <v>2.4532988114462451</v>
      </c>
      <c r="AB146" s="34">
        <f>Calculations!AF119</f>
        <v>1.31964859087</v>
      </c>
      <c r="AC146" s="34">
        <f>Calculations!AH119</f>
        <v>2.8009909311864623</v>
      </c>
      <c r="AD146" s="21" t="s">
        <v>781</v>
      </c>
      <c r="AE146" s="20" t="s">
        <v>786</v>
      </c>
      <c r="AF146" s="26" t="s">
        <v>789</v>
      </c>
      <c r="AG146" s="26" t="s">
        <v>790</v>
      </c>
      <c r="AH146" s="26"/>
      <c r="AI146" s="20"/>
    </row>
    <row r="147" spans="2:35" ht="63.75" x14ac:dyDescent="0.2">
      <c r="B147" s="11" t="str">
        <f>Calculations!A120</f>
        <v>CfS:18</v>
      </c>
      <c r="C147" s="20" t="str">
        <f>Calculations!B120</f>
        <v>Eagle Business Park, Phase 3, Yaxley</v>
      </c>
      <c r="D147" s="11" t="str">
        <f>Calculations!C120</f>
        <v>Employment</v>
      </c>
      <c r="E147" s="34">
        <f>Calculations!D120</f>
        <v>16.686980142500001</v>
      </c>
      <c r="F147" s="34">
        <f>Calculations!H120</f>
        <v>14.64437638309</v>
      </c>
      <c r="G147" s="34">
        <f>Calculations!L120</f>
        <v>87.759296517602365</v>
      </c>
      <c r="H147" s="34">
        <f>Calculations!G120</f>
        <v>0.58597318907999996</v>
      </c>
      <c r="I147" s="34">
        <f>Calculations!K120</f>
        <v>3.5115592160836053</v>
      </c>
      <c r="J147" s="34">
        <f>Calculations!F120</f>
        <v>1.4434925618200001</v>
      </c>
      <c r="K147" s="34">
        <f>Calculations!J120</f>
        <v>8.6504121746005715</v>
      </c>
      <c r="L147" s="34">
        <f>Calculations!E120</f>
        <v>1.313800851E-2</v>
      </c>
      <c r="M147" s="34">
        <f>Calculations!I120</f>
        <v>7.8732091713460239E-2</v>
      </c>
      <c r="N147" s="34">
        <f>Calculations!Q120</f>
        <v>1.7754557077399999</v>
      </c>
      <c r="O147" s="34">
        <f>Calculations!V120</f>
        <v>10.639766408171717</v>
      </c>
      <c r="P147" s="34">
        <f>Calculations!N120</f>
        <v>0.25222950524999999</v>
      </c>
      <c r="Q147" s="34">
        <f>Calculations!T120</f>
        <v>3.4434780642335747</v>
      </c>
      <c r="R147" s="34">
        <f>Calculations!M120</f>
        <v>0.32238299553999999</v>
      </c>
      <c r="S147" s="34">
        <f>Calculations!R120</f>
        <v>1.9319433042226979</v>
      </c>
      <c r="T147" s="34">
        <f>Calculations!X120</f>
        <v>1.4434925618200001</v>
      </c>
      <c r="U147" s="34">
        <f>Calculations!AA120</f>
        <v>8.6504121746005715</v>
      </c>
      <c r="V147" s="34">
        <f>Calculations!Y120</f>
        <v>0.58597318949999999</v>
      </c>
      <c r="W147" s="34">
        <f>Calculations!AB120</f>
        <v>3.5115592186005378</v>
      </c>
      <c r="X147" s="34">
        <f>Calculations!Z120</f>
        <v>0</v>
      </c>
      <c r="Y147" s="34">
        <f>Calculations!AC120</f>
        <v>0</v>
      </c>
      <c r="Z147" s="34">
        <f>Calculations!AE120</f>
        <v>0.72424987188000001</v>
      </c>
      <c r="AA147" s="34">
        <f>Calculations!AG120</f>
        <v>4.340209347019063</v>
      </c>
      <c r="AB147" s="34">
        <f>Calculations!AF120</f>
        <v>0.80786257404999995</v>
      </c>
      <c r="AC147" s="34">
        <f>Calculations!AH120</f>
        <v>4.8412748571112525</v>
      </c>
      <c r="AD147" s="21" t="s">
        <v>55</v>
      </c>
      <c r="AE147" s="20" t="s">
        <v>782</v>
      </c>
      <c r="AF147" s="26" t="s">
        <v>783</v>
      </c>
      <c r="AG147" s="26" t="s">
        <v>784</v>
      </c>
      <c r="AH147" s="26"/>
      <c r="AI147" s="20"/>
    </row>
    <row r="148" spans="2:35" x14ac:dyDescent="0.2">
      <c r="B148" s="11" t="str">
        <f>Calculations!A121</f>
        <v>CfS:312</v>
      </c>
      <c r="C148" s="20" t="str">
        <f>Calculations!B121</f>
        <v>Land east of Ermine Street, Alconbury Weston</v>
      </c>
      <c r="D148" s="11" t="str">
        <f>Calculations!C121</f>
        <v>Employment</v>
      </c>
      <c r="E148" s="34">
        <f>Calculations!D121</f>
        <v>1.21077250721</v>
      </c>
      <c r="F148" s="34">
        <f>Calculations!H121</f>
        <v>1.21077250721</v>
      </c>
      <c r="G148" s="34">
        <f>Calculations!L121</f>
        <v>100</v>
      </c>
      <c r="H148" s="34">
        <f>Calculations!G121</f>
        <v>0</v>
      </c>
      <c r="I148" s="34">
        <f>Calculations!K121</f>
        <v>0</v>
      </c>
      <c r="J148" s="34">
        <f>Calculations!F121</f>
        <v>0</v>
      </c>
      <c r="K148" s="34">
        <f>Calculations!J121</f>
        <v>0</v>
      </c>
      <c r="L148" s="34">
        <f>Calculations!E121</f>
        <v>0</v>
      </c>
      <c r="M148" s="34">
        <f>Calculations!I121</f>
        <v>0</v>
      </c>
      <c r="N148" s="34">
        <f>Calculations!Q121</f>
        <v>2.781425216E-2</v>
      </c>
      <c r="O148" s="34">
        <f>Calculations!V121</f>
        <v>2.2972318907449241</v>
      </c>
      <c r="P148" s="34">
        <f>Calculations!N121</f>
        <v>5.5203640299999997E-3</v>
      </c>
      <c r="Q148" s="34">
        <f>Calculations!T121</f>
        <v>1.5178133481364715</v>
      </c>
      <c r="R148" s="34">
        <f>Calculations!M121</f>
        <v>1.2856902700000001E-2</v>
      </c>
      <c r="S148" s="34">
        <f>Calculations!R121</f>
        <v>1.0618760025883263</v>
      </c>
      <c r="T148" s="34">
        <f>Calculations!X121</f>
        <v>0</v>
      </c>
      <c r="U148" s="34">
        <f>Calculations!AA121</f>
        <v>0</v>
      </c>
      <c r="V148" s="34">
        <f>Calculations!Y121</f>
        <v>0</v>
      </c>
      <c r="W148" s="34">
        <f>Calculations!AB121</f>
        <v>0</v>
      </c>
      <c r="X148" s="34">
        <f>Calculations!Z121</f>
        <v>0</v>
      </c>
      <c r="Y148" s="34">
        <f>Calculations!AC121</f>
        <v>0</v>
      </c>
      <c r="Z148" s="34">
        <f>Calculations!AE121</f>
        <v>1.050580901E-2</v>
      </c>
      <c r="AA148" s="34">
        <f>Calculations!AG121</f>
        <v>0.86769471122272857</v>
      </c>
      <c r="AB148" s="34">
        <f>Calculations!AF121</f>
        <v>4.8517171299999997E-3</v>
      </c>
      <c r="AC148" s="34">
        <f>Calculations!AH121</f>
        <v>0.40071252866319856</v>
      </c>
      <c r="AD148" s="21" t="s">
        <v>55</v>
      </c>
      <c r="AE148" s="20" t="s">
        <v>786</v>
      </c>
      <c r="AF148" s="26" t="s">
        <v>795</v>
      </c>
      <c r="AG148" s="26" t="s">
        <v>796</v>
      </c>
      <c r="AH148" s="26"/>
      <c r="AI148" s="20"/>
    </row>
    <row r="149" spans="2:35" x14ac:dyDescent="0.2">
      <c r="B149" s="11" t="str">
        <f>Calculations!A122</f>
        <v>CfS:174</v>
      </c>
      <c r="C149" s="20" t="str">
        <f>Calculations!B122</f>
        <v>Land to the west of Graveley Road, Offord D'Arcy</v>
      </c>
      <c r="D149" s="11" t="str">
        <f>Calculations!C122</f>
        <v>Residential</v>
      </c>
      <c r="E149" s="34">
        <f>Calculations!D122</f>
        <v>3.8054729265799998</v>
      </c>
      <c r="F149" s="34">
        <f>Calculations!H122</f>
        <v>3.8054729265799998</v>
      </c>
      <c r="G149" s="34">
        <f>Calculations!L122</f>
        <v>100</v>
      </c>
      <c r="H149" s="34">
        <f>Calculations!G122</f>
        <v>0</v>
      </c>
      <c r="I149" s="34">
        <f>Calculations!K122</f>
        <v>0</v>
      </c>
      <c r="J149" s="34">
        <f>Calculations!F122</f>
        <v>0</v>
      </c>
      <c r="K149" s="34">
        <f>Calculations!J122</f>
        <v>0</v>
      </c>
      <c r="L149" s="34">
        <f>Calculations!E122</f>
        <v>0</v>
      </c>
      <c r="M149" s="34">
        <f>Calculations!I122</f>
        <v>0</v>
      </c>
      <c r="N149" s="34">
        <f>Calculations!Q122</f>
        <v>0.62702590570000005</v>
      </c>
      <c r="O149" s="34">
        <f>Calculations!V122</f>
        <v>16.476950901960873</v>
      </c>
      <c r="P149" s="34">
        <f>Calculations!N122</f>
        <v>5.8920642580000002E-2</v>
      </c>
      <c r="Q149" s="34">
        <f>Calculations!T122</f>
        <v>4.9059136696521506</v>
      </c>
      <c r="R149" s="34">
        <f>Calculations!M122</f>
        <v>0.12777257391999999</v>
      </c>
      <c r="S149" s="34">
        <f>Calculations!R122</f>
        <v>3.3576003925175715</v>
      </c>
      <c r="T149" s="34">
        <f>Calculations!X122</f>
        <v>0</v>
      </c>
      <c r="U149" s="34">
        <f>Calculations!AA122</f>
        <v>0</v>
      </c>
      <c r="V149" s="34">
        <f>Calculations!Y122</f>
        <v>0</v>
      </c>
      <c r="W149" s="34">
        <f>Calculations!AB122</f>
        <v>0</v>
      </c>
      <c r="X149" s="34">
        <f>Calculations!Z122</f>
        <v>0</v>
      </c>
      <c r="Y149" s="34">
        <f>Calculations!AC122</f>
        <v>0</v>
      </c>
      <c r="Z149" s="34">
        <f>Calculations!AE122</f>
        <v>0.15407117376000001</v>
      </c>
      <c r="AA149" s="34">
        <f>Calculations!AG122</f>
        <v>4.0486734955821815</v>
      </c>
      <c r="AB149" s="34">
        <f>Calculations!AF122</f>
        <v>0.30962278615</v>
      </c>
      <c r="AC149" s="34">
        <f>Calculations!AH122</f>
        <v>8.1362498728445747</v>
      </c>
      <c r="AD149" s="21" t="s">
        <v>54</v>
      </c>
      <c r="AE149" s="20" t="s">
        <v>786</v>
      </c>
      <c r="AF149" s="26" t="s">
        <v>795</v>
      </c>
      <c r="AG149" s="26" t="s">
        <v>796</v>
      </c>
      <c r="AH149" s="26"/>
      <c r="AI149" s="20"/>
    </row>
    <row r="150" spans="2:35" x14ac:dyDescent="0.2">
      <c r="B150" s="11" t="str">
        <f>Calculations!A123</f>
        <v>CfS:175</v>
      </c>
      <c r="C150" s="20" t="str">
        <f>Calculations!B123</f>
        <v>Collmart Growers, Pondersbridge</v>
      </c>
      <c r="D150" s="11" t="str">
        <f>Calculations!C123</f>
        <v>Employment</v>
      </c>
      <c r="E150" s="34">
        <f>Calculations!D123</f>
        <v>7.3540524290300002</v>
      </c>
      <c r="F150" s="34">
        <f>Calculations!H123</f>
        <v>0</v>
      </c>
      <c r="G150" s="34">
        <f>Calculations!L123</f>
        <v>0</v>
      </c>
      <c r="H150" s="34">
        <f>Calculations!G123</f>
        <v>0</v>
      </c>
      <c r="I150" s="34">
        <f>Calculations!K123</f>
        <v>0</v>
      </c>
      <c r="J150" s="34">
        <f>Calculations!F123</f>
        <v>7.3540524290300002</v>
      </c>
      <c r="K150" s="34">
        <f>Calculations!J123</f>
        <v>100</v>
      </c>
      <c r="L150" s="34">
        <f>Calculations!E123</f>
        <v>0</v>
      </c>
      <c r="M150" s="34">
        <f>Calculations!I123</f>
        <v>0</v>
      </c>
      <c r="N150" s="34">
        <f>Calculations!Q123</f>
        <v>0.17640217868999999</v>
      </c>
      <c r="O150" s="34">
        <f>Calculations!V123</f>
        <v>2.398707112743109</v>
      </c>
      <c r="P150" s="34">
        <f>Calculations!N123</f>
        <v>0</v>
      </c>
      <c r="Q150" s="34">
        <f>Calculations!T123</f>
        <v>0</v>
      </c>
      <c r="R150" s="34">
        <f>Calculations!M123</f>
        <v>0</v>
      </c>
      <c r="S150" s="34">
        <f>Calculations!R123</f>
        <v>0</v>
      </c>
      <c r="T150" s="34">
        <f>Calculations!X123</f>
        <v>7.3540524290300002</v>
      </c>
      <c r="U150" s="34">
        <f>Calculations!AA123</f>
        <v>100</v>
      </c>
      <c r="V150" s="34">
        <f>Calculations!Y123</f>
        <v>0</v>
      </c>
      <c r="W150" s="34">
        <f>Calculations!AB123</f>
        <v>0</v>
      </c>
      <c r="X150" s="34">
        <f>Calculations!Z123</f>
        <v>0</v>
      </c>
      <c r="Y150" s="34">
        <f>Calculations!AC123</f>
        <v>0</v>
      </c>
      <c r="Z150" s="34">
        <f>Calculations!AE123</f>
        <v>0</v>
      </c>
      <c r="AA150" s="34">
        <f>Calculations!AG123</f>
        <v>0</v>
      </c>
      <c r="AB150" s="34">
        <f>Calculations!AF123</f>
        <v>1.480607789E-2</v>
      </c>
      <c r="AC150" s="34">
        <f>Calculations!AH123</f>
        <v>0.20133223189371416</v>
      </c>
      <c r="AD150" s="21" t="s">
        <v>55</v>
      </c>
      <c r="AE150" s="20" t="s">
        <v>786</v>
      </c>
      <c r="AF150" s="26" t="s">
        <v>791</v>
      </c>
      <c r="AG150" s="26" t="s">
        <v>790</v>
      </c>
      <c r="AH150" s="26"/>
      <c r="AI150" s="20"/>
    </row>
    <row r="151" spans="2:35" x14ac:dyDescent="0.2">
      <c r="B151" s="11" t="str">
        <f>Calculations!A124</f>
        <v>CfS:81</v>
      </c>
      <c r="C151" s="20" t="str">
        <f>Calculations!B124</f>
        <v>Land at St Andrews Way, Sawtry</v>
      </c>
      <c r="D151" s="11" t="str">
        <f>Calculations!C124</f>
        <v>Residential</v>
      </c>
      <c r="E151" s="34">
        <f>Calculations!D124</f>
        <v>1.39370352935</v>
      </c>
      <c r="F151" s="34">
        <f>Calculations!H124</f>
        <v>1.39370352935</v>
      </c>
      <c r="G151" s="34">
        <f>Calculations!L124</f>
        <v>100</v>
      </c>
      <c r="H151" s="34">
        <f>Calculations!G124</f>
        <v>0</v>
      </c>
      <c r="I151" s="34">
        <f>Calculations!K124</f>
        <v>0</v>
      </c>
      <c r="J151" s="34">
        <f>Calculations!F124</f>
        <v>0</v>
      </c>
      <c r="K151" s="34">
        <f>Calculations!J124</f>
        <v>0</v>
      </c>
      <c r="L151" s="34">
        <f>Calculations!E124</f>
        <v>0</v>
      </c>
      <c r="M151" s="34">
        <f>Calculations!I124</f>
        <v>0</v>
      </c>
      <c r="N151" s="34">
        <f>Calculations!Q124</f>
        <v>0.13445831138</v>
      </c>
      <c r="O151" s="34">
        <f>Calculations!V124</f>
        <v>9.6475547739130079</v>
      </c>
      <c r="P151" s="34">
        <f>Calculations!N124</f>
        <v>0</v>
      </c>
      <c r="Q151" s="34">
        <f>Calculations!T124</f>
        <v>0</v>
      </c>
      <c r="R151" s="34">
        <f>Calculations!M124</f>
        <v>0</v>
      </c>
      <c r="S151" s="34">
        <f>Calculations!R124</f>
        <v>0</v>
      </c>
      <c r="T151" s="34">
        <f>Calculations!X124</f>
        <v>0</v>
      </c>
      <c r="U151" s="34">
        <f>Calculations!AA124</f>
        <v>0</v>
      </c>
      <c r="V151" s="34">
        <f>Calculations!Y124</f>
        <v>0</v>
      </c>
      <c r="W151" s="34">
        <f>Calculations!AB124</f>
        <v>0</v>
      </c>
      <c r="X151" s="34">
        <f>Calculations!Z124</f>
        <v>0</v>
      </c>
      <c r="Y151" s="34">
        <f>Calculations!AC124</f>
        <v>0</v>
      </c>
      <c r="Z151" s="34">
        <f>Calculations!AE124</f>
        <v>1.68376623E-2</v>
      </c>
      <c r="AA151" s="34">
        <f>Calculations!AG124</f>
        <v>1.2081236751874198</v>
      </c>
      <c r="AB151" s="34">
        <f>Calculations!AF124</f>
        <v>0.11964118966999999</v>
      </c>
      <c r="AC151" s="34">
        <f>Calculations!AH124</f>
        <v>8.5844074547044187</v>
      </c>
      <c r="AD151" s="21" t="s">
        <v>54</v>
      </c>
      <c r="AE151" s="20" t="s">
        <v>786</v>
      </c>
      <c r="AF151" s="26" t="s">
        <v>797</v>
      </c>
      <c r="AG151" s="26" t="s">
        <v>796</v>
      </c>
      <c r="AH151" s="26"/>
      <c r="AI151" s="20"/>
    </row>
    <row r="152" spans="2:35" x14ac:dyDescent="0.2">
      <c r="B152" s="11" t="str">
        <f>Calculations!A125</f>
        <v>CfS:311</v>
      </c>
      <c r="C152" s="20" t="str">
        <f>Calculations!B125</f>
        <v>Land at Westfield Farm, Great North Road, Buckden</v>
      </c>
      <c r="D152" s="11" t="str">
        <f>Calculations!C125</f>
        <v>Residential</v>
      </c>
      <c r="E152" s="34">
        <f>Calculations!D125</f>
        <v>2.4936409896599998</v>
      </c>
      <c r="F152" s="34">
        <f>Calculations!H125</f>
        <v>2.4936409896599998</v>
      </c>
      <c r="G152" s="34">
        <f>Calculations!L125</f>
        <v>100</v>
      </c>
      <c r="H152" s="34">
        <f>Calculations!G125</f>
        <v>0</v>
      </c>
      <c r="I152" s="34">
        <f>Calculations!K125</f>
        <v>0</v>
      </c>
      <c r="J152" s="34">
        <f>Calculations!F125</f>
        <v>0</v>
      </c>
      <c r="K152" s="34">
        <f>Calculations!J125</f>
        <v>0</v>
      </c>
      <c r="L152" s="34">
        <f>Calculations!E125</f>
        <v>0</v>
      </c>
      <c r="M152" s="34">
        <f>Calculations!I125</f>
        <v>0</v>
      </c>
      <c r="N152" s="34">
        <f>Calculations!Q125</f>
        <v>4.6976492039999998E-2</v>
      </c>
      <c r="O152" s="34">
        <f>Calculations!V125</f>
        <v>1.8838514539498765</v>
      </c>
      <c r="P152" s="34">
        <f>Calculations!N125</f>
        <v>0</v>
      </c>
      <c r="Q152" s="34">
        <f>Calculations!T125</f>
        <v>0</v>
      </c>
      <c r="R152" s="34">
        <f>Calculations!M125</f>
        <v>0</v>
      </c>
      <c r="S152" s="34">
        <f>Calculations!R125</f>
        <v>0</v>
      </c>
      <c r="T152" s="34">
        <f>Calculations!X125</f>
        <v>0</v>
      </c>
      <c r="U152" s="34">
        <f>Calculations!AA125</f>
        <v>0</v>
      </c>
      <c r="V152" s="34">
        <f>Calculations!Y125</f>
        <v>0</v>
      </c>
      <c r="W152" s="34">
        <f>Calculations!AB125</f>
        <v>0</v>
      </c>
      <c r="X152" s="34">
        <f>Calculations!Z125</f>
        <v>0</v>
      </c>
      <c r="Y152" s="34">
        <f>Calculations!AC125</f>
        <v>0</v>
      </c>
      <c r="Z152" s="34">
        <f>Calculations!AE125</f>
        <v>1.3795426750000001E-2</v>
      </c>
      <c r="AA152" s="34">
        <f>Calculations!AG125</f>
        <v>0.55322425349933657</v>
      </c>
      <c r="AB152" s="34">
        <f>Calculations!AF125</f>
        <v>3.1980525119999999E-2</v>
      </c>
      <c r="AC152" s="34">
        <f>Calculations!AH125</f>
        <v>1.2824831342045129</v>
      </c>
      <c r="AD152" s="21" t="s">
        <v>54</v>
      </c>
      <c r="AE152" s="20" t="s">
        <v>786</v>
      </c>
      <c r="AF152" s="26" t="s">
        <v>797</v>
      </c>
      <c r="AG152" s="26" t="s">
        <v>796</v>
      </c>
      <c r="AH152" s="26"/>
      <c r="AI152" s="20"/>
    </row>
    <row r="153" spans="2:35" x14ac:dyDescent="0.2">
      <c r="B153" s="11" t="str">
        <f>Calculations!A126</f>
        <v>CfS:57</v>
      </c>
      <c r="C153" s="20" t="str">
        <f>Calculations!B126</f>
        <v>Land to West of College Farm, Somersham</v>
      </c>
      <c r="D153" s="11" t="str">
        <f>Calculations!C126</f>
        <v>Residential</v>
      </c>
      <c r="E153" s="34">
        <f>Calculations!D126</f>
        <v>3.9491996646600001</v>
      </c>
      <c r="F153" s="34">
        <f>Calculations!H126</f>
        <v>3.9491996646600001</v>
      </c>
      <c r="G153" s="34">
        <f>Calculations!L126</f>
        <v>100</v>
      </c>
      <c r="H153" s="34">
        <f>Calculations!G126</f>
        <v>0</v>
      </c>
      <c r="I153" s="34">
        <f>Calculations!K126</f>
        <v>0</v>
      </c>
      <c r="J153" s="34">
        <f>Calculations!F126</f>
        <v>0</v>
      </c>
      <c r="K153" s="34">
        <f>Calculations!J126</f>
        <v>0</v>
      </c>
      <c r="L153" s="34">
        <f>Calculations!E126</f>
        <v>0</v>
      </c>
      <c r="M153" s="34">
        <f>Calculations!I126</f>
        <v>0</v>
      </c>
      <c r="N153" s="34">
        <f>Calculations!Q126</f>
        <v>0</v>
      </c>
      <c r="O153" s="34">
        <f>Calculations!V126</f>
        <v>0</v>
      </c>
      <c r="P153" s="34">
        <f>Calculations!N126</f>
        <v>0</v>
      </c>
      <c r="Q153" s="34">
        <f>Calculations!T126</f>
        <v>0</v>
      </c>
      <c r="R153" s="34">
        <f>Calculations!M126</f>
        <v>0</v>
      </c>
      <c r="S153" s="34">
        <f>Calculations!R126</f>
        <v>0</v>
      </c>
      <c r="T153" s="34">
        <f>Calculations!X126</f>
        <v>0</v>
      </c>
      <c r="U153" s="34">
        <f>Calculations!AA126</f>
        <v>0</v>
      </c>
      <c r="V153" s="34">
        <f>Calculations!Y126</f>
        <v>0</v>
      </c>
      <c r="W153" s="34">
        <f>Calculations!AB126</f>
        <v>0</v>
      </c>
      <c r="X153" s="34">
        <f>Calculations!Z126</f>
        <v>0</v>
      </c>
      <c r="Y153" s="34">
        <f>Calculations!AC126</f>
        <v>0</v>
      </c>
      <c r="Z153" s="34">
        <f>Calculations!AE126</f>
        <v>0</v>
      </c>
      <c r="AA153" s="34">
        <f>Calculations!AG126</f>
        <v>0</v>
      </c>
      <c r="AB153" s="34">
        <f>Calculations!AF126</f>
        <v>0</v>
      </c>
      <c r="AC153" s="34">
        <f>Calculations!AH126</f>
        <v>0</v>
      </c>
      <c r="AD153" s="21" t="s">
        <v>54</v>
      </c>
      <c r="AE153" s="20" t="s">
        <v>792</v>
      </c>
      <c r="AF153" s="26" t="s">
        <v>793</v>
      </c>
      <c r="AG153" s="26" t="s">
        <v>794</v>
      </c>
      <c r="AH153" s="26"/>
      <c r="AI153" s="20"/>
    </row>
    <row r="154" spans="2:35" x14ac:dyDescent="0.2">
      <c r="B154" s="11" t="str">
        <f>Calculations!A127</f>
        <v>CfS:137</v>
      </c>
      <c r="C154" s="20" t="str">
        <f>Calculations!B127</f>
        <v>48 Old Great North Road, Alconbury Weston</v>
      </c>
      <c r="D154" s="11" t="str">
        <f>Calculations!C127</f>
        <v>Residential</v>
      </c>
      <c r="E154" s="34">
        <f>Calculations!D127</f>
        <v>1.0618970587900001</v>
      </c>
      <c r="F154" s="34">
        <f>Calculations!H127</f>
        <v>1.0618970587900001</v>
      </c>
      <c r="G154" s="34">
        <f>Calculations!L127</f>
        <v>100</v>
      </c>
      <c r="H154" s="34">
        <f>Calculations!G127</f>
        <v>0</v>
      </c>
      <c r="I154" s="34">
        <f>Calculations!K127</f>
        <v>0</v>
      </c>
      <c r="J154" s="34">
        <f>Calculations!F127</f>
        <v>0</v>
      </c>
      <c r="K154" s="34">
        <f>Calculations!J127</f>
        <v>0</v>
      </c>
      <c r="L154" s="34">
        <f>Calculations!E127</f>
        <v>0</v>
      </c>
      <c r="M154" s="34">
        <f>Calculations!I127</f>
        <v>0</v>
      </c>
      <c r="N154" s="34">
        <f>Calculations!Q127</f>
        <v>0.24749227829999998</v>
      </c>
      <c r="O154" s="34">
        <f>Calculations!V127</f>
        <v>23.306616799749875</v>
      </c>
      <c r="P154" s="34">
        <f>Calculations!N127</f>
        <v>2.944433955E-2</v>
      </c>
      <c r="Q154" s="34">
        <f>Calculations!T127</f>
        <v>3.6181369071479916</v>
      </c>
      <c r="R154" s="34">
        <f>Calculations!M127</f>
        <v>8.9765498499999995E-3</v>
      </c>
      <c r="S154" s="34">
        <f>Calculations!R127</f>
        <v>0.8453314542775463</v>
      </c>
      <c r="T154" s="34">
        <f>Calculations!X127</f>
        <v>0</v>
      </c>
      <c r="U154" s="34">
        <f>Calculations!AA127</f>
        <v>0</v>
      </c>
      <c r="V154" s="34">
        <f>Calculations!Y127</f>
        <v>0</v>
      </c>
      <c r="W154" s="34">
        <f>Calculations!AB127</f>
        <v>0</v>
      </c>
      <c r="X154" s="34">
        <f>Calculations!Z127</f>
        <v>0</v>
      </c>
      <c r="Y154" s="34">
        <f>Calculations!AC127</f>
        <v>0</v>
      </c>
      <c r="Z154" s="34">
        <f>Calculations!AE127</f>
        <v>2.9546736359999999E-2</v>
      </c>
      <c r="AA154" s="34">
        <f>Calculations!AG127</f>
        <v>2.7824482717437435</v>
      </c>
      <c r="AB154" s="34">
        <f>Calculations!AF127</f>
        <v>9.0575048879999995E-2</v>
      </c>
      <c r="AC154" s="34">
        <f>Calculations!AH127</f>
        <v>8.5295507818062468</v>
      </c>
      <c r="AD154" s="21" t="s">
        <v>54</v>
      </c>
      <c r="AE154" s="20" t="s">
        <v>786</v>
      </c>
      <c r="AF154" s="26" t="s">
        <v>795</v>
      </c>
      <c r="AG154" s="26" t="s">
        <v>796</v>
      </c>
      <c r="AH154" s="26"/>
      <c r="AI154" s="20"/>
    </row>
    <row r="155" spans="2:35" x14ac:dyDescent="0.2">
      <c r="B155" s="11" t="str">
        <f>Calculations!A128</f>
        <v>CfS:176</v>
      </c>
      <c r="C155" s="20" t="str">
        <f>Calculations!B128</f>
        <v>Claylands Farm, Stonely</v>
      </c>
      <c r="D155" s="11" t="str">
        <f>Calculations!C128</f>
        <v>Residential</v>
      </c>
      <c r="E155" s="34">
        <f>Calculations!D128</f>
        <v>1.57994614182</v>
      </c>
      <c r="F155" s="34">
        <f>Calculations!H128</f>
        <v>1.57994614182</v>
      </c>
      <c r="G155" s="34">
        <f>Calculations!L128</f>
        <v>100</v>
      </c>
      <c r="H155" s="34">
        <f>Calculations!G128</f>
        <v>0</v>
      </c>
      <c r="I155" s="34">
        <f>Calculations!K128</f>
        <v>0</v>
      </c>
      <c r="J155" s="34">
        <f>Calculations!F128</f>
        <v>0</v>
      </c>
      <c r="K155" s="34">
        <f>Calculations!J128</f>
        <v>0</v>
      </c>
      <c r="L155" s="34">
        <f>Calculations!E128</f>
        <v>0</v>
      </c>
      <c r="M155" s="34">
        <f>Calculations!I128</f>
        <v>0</v>
      </c>
      <c r="N155" s="34">
        <f>Calculations!Q128</f>
        <v>0.25663173276999995</v>
      </c>
      <c r="O155" s="34">
        <f>Calculations!V128</f>
        <v>16.243068417153516</v>
      </c>
      <c r="P155" s="34">
        <f>Calculations!N128</f>
        <v>5.8778228369999998E-2</v>
      </c>
      <c r="Q155" s="34">
        <f>Calculations!T128</f>
        <v>6.6416798549298273</v>
      </c>
      <c r="R155" s="34">
        <f>Calculations!M128</f>
        <v>4.6156736249999997E-2</v>
      </c>
      <c r="S155" s="34">
        <f>Calculations!R128</f>
        <v>2.9214120043883454</v>
      </c>
      <c r="T155" s="34">
        <f>Calculations!X128</f>
        <v>0</v>
      </c>
      <c r="U155" s="34">
        <f>Calculations!AA128</f>
        <v>0</v>
      </c>
      <c r="V155" s="34">
        <f>Calculations!Y128</f>
        <v>0</v>
      </c>
      <c r="W155" s="34">
        <f>Calculations!AB128</f>
        <v>0</v>
      </c>
      <c r="X155" s="34">
        <f>Calculations!Z128</f>
        <v>0</v>
      </c>
      <c r="Y155" s="34">
        <f>Calculations!AC128</f>
        <v>0</v>
      </c>
      <c r="Z155" s="34">
        <f>Calculations!AE128</f>
        <v>0.11393484384999999</v>
      </c>
      <c r="AA155" s="34">
        <f>Calculations!AG128</f>
        <v>7.2113118817299764</v>
      </c>
      <c r="AB155" s="34">
        <f>Calculations!AF128</f>
        <v>8.9091969849999994E-2</v>
      </c>
      <c r="AC155" s="34">
        <f>Calculations!AH128</f>
        <v>5.6389244855759175</v>
      </c>
      <c r="AD155" s="21" t="s">
        <v>54</v>
      </c>
      <c r="AE155" s="20" t="s">
        <v>786</v>
      </c>
      <c r="AF155" s="26" t="s">
        <v>795</v>
      </c>
      <c r="AG155" s="26" t="s">
        <v>796</v>
      </c>
      <c r="AH155" s="26"/>
      <c r="AI155" s="20"/>
    </row>
    <row r="156" spans="2:35" x14ac:dyDescent="0.2">
      <c r="B156" s="11" t="str">
        <f>Calculations!A129</f>
        <v>CfS:179</v>
      </c>
      <c r="C156" s="20" t="str">
        <f>Calculations!B129</f>
        <v>Land North of B645, Stonely</v>
      </c>
      <c r="D156" s="11" t="str">
        <f>Calculations!C129</f>
        <v>Residential</v>
      </c>
      <c r="E156" s="34">
        <f>Calculations!D129</f>
        <v>1.82236043</v>
      </c>
      <c r="F156" s="34">
        <f>Calculations!H129</f>
        <v>1.82236043</v>
      </c>
      <c r="G156" s="34">
        <f>Calculations!L129</f>
        <v>100</v>
      </c>
      <c r="H156" s="34">
        <f>Calculations!G129</f>
        <v>0</v>
      </c>
      <c r="I156" s="34">
        <f>Calculations!K129</f>
        <v>0</v>
      </c>
      <c r="J156" s="34">
        <f>Calculations!F129</f>
        <v>0</v>
      </c>
      <c r="K156" s="34">
        <f>Calculations!J129</f>
        <v>0</v>
      </c>
      <c r="L156" s="34">
        <f>Calculations!E129</f>
        <v>0</v>
      </c>
      <c r="M156" s="34">
        <f>Calculations!I129</f>
        <v>0</v>
      </c>
      <c r="N156" s="34">
        <f>Calculations!Q129</f>
        <v>7.5187387389999999E-2</v>
      </c>
      <c r="O156" s="34">
        <f>Calculations!V129</f>
        <v>4.1258241867115162</v>
      </c>
      <c r="P156" s="34">
        <f>Calculations!N129</f>
        <v>0</v>
      </c>
      <c r="Q156" s="34">
        <f>Calculations!T129</f>
        <v>0</v>
      </c>
      <c r="R156" s="34">
        <f>Calculations!M129</f>
        <v>0</v>
      </c>
      <c r="S156" s="34">
        <f>Calculations!R129</f>
        <v>0</v>
      </c>
      <c r="T156" s="34">
        <f>Calculations!X129</f>
        <v>0</v>
      </c>
      <c r="U156" s="34">
        <f>Calculations!AA129</f>
        <v>0</v>
      </c>
      <c r="V156" s="34">
        <f>Calculations!Y129</f>
        <v>0</v>
      </c>
      <c r="W156" s="34">
        <f>Calculations!AB129</f>
        <v>0</v>
      </c>
      <c r="X156" s="34">
        <f>Calculations!Z129</f>
        <v>0</v>
      </c>
      <c r="Y156" s="34">
        <f>Calculations!AC129</f>
        <v>0</v>
      </c>
      <c r="Z156" s="34">
        <f>Calculations!AE129</f>
        <v>1.7758861019999999E-2</v>
      </c>
      <c r="AA156" s="34">
        <f>Calculations!AG129</f>
        <v>0.97449772984809591</v>
      </c>
      <c r="AB156" s="34">
        <f>Calculations!AF129</f>
        <v>5.3095687379999999E-2</v>
      </c>
      <c r="AC156" s="34">
        <f>Calculations!AH129</f>
        <v>2.9135667404718615</v>
      </c>
      <c r="AD156" s="21" t="s">
        <v>54</v>
      </c>
      <c r="AE156" s="20" t="s">
        <v>786</v>
      </c>
      <c r="AF156" s="26" t="s">
        <v>797</v>
      </c>
      <c r="AG156" s="26" t="s">
        <v>796</v>
      </c>
      <c r="AH156" s="26"/>
      <c r="AI156" s="20"/>
    </row>
    <row r="157" spans="2:35" x14ac:dyDescent="0.2">
      <c r="B157" s="11" t="str">
        <f>Calculations!A130</f>
        <v>CfS:178</v>
      </c>
      <c r="C157" s="20" t="str">
        <f>Calculations!B130</f>
        <v>48 Old Great North Road, Alconbury Weston</v>
      </c>
      <c r="D157" s="11" t="str">
        <f>Calculations!C130</f>
        <v>Residential</v>
      </c>
      <c r="E157" s="34">
        <f>Calculations!D130</f>
        <v>1.0618970587900001</v>
      </c>
      <c r="F157" s="34">
        <f>Calculations!H130</f>
        <v>1.0618970587900001</v>
      </c>
      <c r="G157" s="34">
        <f>Calculations!L130</f>
        <v>100</v>
      </c>
      <c r="H157" s="34">
        <f>Calculations!G130</f>
        <v>0</v>
      </c>
      <c r="I157" s="34">
        <f>Calculations!K130</f>
        <v>0</v>
      </c>
      <c r="J157" s="34">
        <f>Calculations!F130</f>
        <v>0</v>
      </c>
      <c r="K157" s="34">
        <f>Calculations!J130</f>
        <v>0</v>
      </c>
      <c r="L157" s="34">
        <f>Calculations!E130</f>
        <v>0</v>
      </c>
      <c r="M157" s="34">
        <f>Calculations!I130</f>
        <v>0</v>
      </c>
      <c r="N157" s="34">
        <f>Calculations!Q130</f>
        <v>0.24749227829999998</v>
      </c>
      <c r="O157" s="34">
        <f>Calculations!V130</f>
        <v>23.306616799749875</v>
      </c>
      <c r="P157" s="34">
        <f>Calculations!N130</f>
        <v>2.944433955E-2</v>
      </c>
      <c r="Q157" s="34">
        <f>Calculations!T130</f>
        <v>3.6181369071479916</v>
      </c>
      <c r="R157" s="34">
        <f>Calculations!M130</f>
        <v>8.9765498499999995E-3</v>
      </c>
      <c r="S157" s="34">
        <f>Calculations!R130</f>
        <v>0.8453314542775463</v>
      </c>
      <c r="T157" s="34">
        <f>Calculations!X130</f>
        <v>0</v>
      </c>
      <c r="U157" s="34">
        <f>Calculations!AA130</f>
        <v>0</v>
      </c>
      <c r="V157" s="34">
        <f>Calculations!Y130</f>
        <v>0</v>
      </c>
      <c r="W157" s="34">
        <f>Calculations!AB130</f>
        <v>0</v>
      </c>
      <c r="X157" s="34">
        <f>Calculations!Z130</f>
        <v>0</v>
      </c>
      <c r="Y157" s="34">
        <f>Calculations!AC130</f>
        <v>0</v>
      </c>
      <c r="Z157" s="34">
        <f>Calculations!AE130</f>
        <v>2.9546736359999999E-2</v>
      </c>
      <c r="AA157" s="34">
        <f>Calculations!AG130</f>
        <v>2.7824482717437435</v>
      </c>
      <c r="AB157" s="34">
        <f>Calculations!AF130</f>
        <v>9.0575048879999995E-2</v>
      </c>
      <c r="AC157" s="34">
        <f>Calculations!AH130</f>
        <v>8.5295507818062468</v>
      </c>
      <c r="AD157" s="21" t="s">
        <v>54</v>
      </c>
      <c r="AE157" s="20" t="s">
        <v>786</v>
      </c>
      <c r="AF157" s="26" t="s">
        <v>795</v>
      </c>
      <c r="AG157" s="26" t="s">
        <v>796</v>
      </c>
      <c r="AH157" s="26"/>
      <c r="AI157" s="20"/>
    </row>
    <row r="158" spans="2:35" x14ac:dyDescent="0.2">
      <c r="B158" s="11" t="str">
        <f>Calculations!A131</f>
        <v>CfS:91</v>
      </c>
      <c r="C158" s="20" t="str">
        <f>Calculations!B131</f>
        <v>Land west of Cullum Farm, London Road, St Ives</v>
      </c>
      <c r="D158" s="11" t="str">
        <f>Calculations!C131</f>
        <v>Residential</v>
      </c>
      <c r="E158" s="34">
        <f>Calculations!D131</f>
        <v>1.3929425714699999</v>
      </c>
      <c r="F158" s="34">
        <f>Calculations!H131</f>
        <v>1.9081958235744878E-17</v>
      </c>
      <c r="G158" s="34">
        <f>Calculations!L131</f>
        <v>1.3699027243892266E-15</v>
      </c>
      <c r="H158" s="34">
        <f>Calculations!G131</f>
        <v>1.0533412000000001E-2</v>
      </c>
      <c r="I158" s="34">
        <f>Calculations!K131</f>
        <v>0.75619858390025962</v>
      </c>
      <c r="J158" s="34">
        <f>Calculations!F131</f>
        <v>1.3824091594699999</v>
      </c>
      <c r="K158" s="34">
        <f>Calculations!J131</f>
        <v>99.243801416099743</v>
      </c>
      <c r="L158" s="34">
        <f>Calculations!E131</f>
        <v>0</v>
      </c>
      <c r="M158" s="34">
        <f>Calculations!I131</f>
        <v>0</v>
      </c>
      <c r="N158" s="34">
        <f>Calculations!Q131</f>
        <v>0.14899660844000001</v>
      </c>
      <c r="O158" s="34">
        <f>Calculations!V131</f>
        <v>10.696536346273124</v>
      </c>
      <c r="P158" s="34">
        <f>Calculations!N131</f>
        <v>4.1343356759999998E-2</v>
      </c>
      <c r="Q158" s="34">
        <f>Calculations!T131</f>
        <v>3.1660584171434247</v>
      </c>
      <c r="R158" s="34">
        <f>Calculations!M131</f>
        <v>2.7580187700000001E-3</v>
      </c>
      <c r="S158" s="34">
        <f>Calculations!R131</f>
        <v>0.19799946002722912</v>
      </c>
      <c r="T158" s="34">
        <f>Calculations!X131</f>
        <v>1.3929425714699999</v>
      </c>
      <c r="U158" s="34">
        <f>Calculations!AA131</f>
        <v>100</v>
      </c>
      <c r="V158" s="34">
        <f>Calculations!Y131</f>
        <v>0</v>
      </c>
      <c r="W158" s="34">
        <f>Calculations!AB131</f>
        <v>0</v>
      </c>
      <c r="X158" s="34">
        <f>Calculations!Z131</f>
        <v>0</v>
      </c>
      <c r="Y158" s="34">
        <f>Calculations!AC131</f>
        <v>0</v>
      </c>
      <c r="Z158" s="34">
        <f>Calculations!AE131</f>
        <v>8.2376893130000003E-2</v>
      </c>
      <c r="AA158" s="34">
        <f>Calculations!AG131</f>
        <v>5.9138757632388277</v>
      </c>
      <c r="AB158" s="34">
        <f>Calculations!AF131</f>
        <v>6.1792710789999997E-2</v>
      </c>
      <c r="AC158" s="34">
        <f>Calculations!AH131</f>
        <v>4.436127666396823</v>
      </c>
      <c r="AD158" s="21" t="s">
        <v>54</v>
      </c>
      <c r="AE158" s="20" t="s">
        <v>786</v>
      </c>
      <c r="AF158" s="26" t="s">
        <v>787</v>
      </c>
      <c r="AG158" s="26" t="s">
        <v>788</v>
      </c>
      <c r="AH158" s="26"/>
      <c r="AI158" s="20"/>
    </row>
    <row r="159" spans="2:35" x14ac:dyDescent="0.2">
      <c r="B159" s="11" t="str">
        <f>Calculations!A132</f>
        <v>CfS:133</v>
      </c>
      <c r="C159" s="20" t="str">
        <f>Calculations!B132</f>
        <v>51 Church Road, Warboys</v>
      </c>
      <c r="D159" s="11" t="str">
        <f>Calculations!C132</f>
        <v>Mixed Use</v>
      </c>
      <c r="E159" s="34">
        <f>Calculations!D132</f>
        <v>1.27302762355</v>
      </c>
      <c r="F159" s="34">
        <f>Calculations!H132</f>
        <v>1.27302762355</v>
      </c>
      <c r="G159" s="34">
        <f>Calculations!L132</f>
        <v>100</v>
      </c>
      <c r="H159" s="34">
        <f>Calculations!G132</f>
        <v>0</v>
      </c>
      <c r="I159" s="34">
        <f>Calculations!K132</f>
        <v>0</v>
      </c>
      <c r="J159" s="34">
        <f>Calculations!F132</f>
        <v>0</v>
      </c>
      <c r="K159" s="34">
        <f>Calculations!J132</f>
        <v>0</v>
      </c>
      <c r="L159" s="34">
        <f>Calculations!E132</f>
        <v>0</v>
      </c>
      <c r="M159" s="34">
        <f>Calculations!I132</f>
        <v>0</v>
      </c>
      <c r="N159" s="34">
        <f>Calculations!Q132</f>
        <v>9.339503951E-2</v>
      </c>
      <c r="O159" s="34">
        <f>Calculations!V132</f>
        <v>7.3364503473660703</v>
      </c>
      <c r="P159" s="34">
        <f>Calculations!N132</f>
        <v>2.038175959E-2</v>
      </c>
      <c r="Q159" s="34">
        <f>Calculations!T132</f>
        <v>3.1152837304038563</v>
      </c>
      <c r="R159" s="34">
        <f>Calculations!M132</f>
        <v>1.9276662850000001E-2</v>
      </c>
      <c r="S159" s="34">
        <f>Calculations!R132</f>
        <v>1.5142375933873742</v>
      </c>
      <c r="T159" s="34">
        <f>Calculations!X132</f>
        <v>0</v>
      </c>
      <c r="U159" s="34">
        <f>Calculations!AA132</f>
        <v>0</v>
      </c>
      <c r="V159" s="34">
        <f>Calculations!Y132</f>
        <v>0</v>
      </c>
      <c r="W159" s="34">
        <f>Calculations!AB132</f>
        <v>0</v>
      </c>
      <c r="X159" s="34">
        <f>Calculations!Z132</f>
        <v>0</v>
      </c>
      <c r="Y159" s="34">
        <f>Calculations!AC132</f>
        <v>0</v>
      </c>
      <c r="Z159" s="34">
        <f>Calculations!AE132</f>
        <v>4.6827233849999997E-2</v>
      </c>
      <c r="AA159" s="34">
        <f>Calculations!AG132</f>
        <v>3.6784145908331727</v>
      </c>
      <c r="AB159" s="34">
        <f>Calculations!AF132</f>
        <v>1.1943928039999999E-2</v>
      </c>
      <c r="AC159" s="34">
        <f>Calculations!AH132</f>
        <v>0.93823007600517194</v>
      </c>
      <c r="AD159" s="21" t="s">
        <v>54</v>
      </c>
      <c r="AE159" s="20" t="s">
        <v>786</v>
      </c>
      <c r="AF159" s="26" t="s">
        <v>795</v>
      </c>
      <c r="AG159" s="26" t="s">
        <v>796</v>
      </c>
      <c r="AH159" s="26"/>
      <c r="AI159" s="20"/>
    </row>
    <row r="160" spans="2:35" x14ac:dyDescent="0.2">
      <c r="B160" s="11" t="str">
        <f>Calculations!A133</f>
        <v>CfS:150</v>
      </c>
      <c r="C160" s="20" t="str">
        <f>Calculations!B133</f>
        <v>Land south of 29 The Green, Great Staughton</v>
      </c>
      <c r="D160" s="11" t="str">
        <f>Calculations!C133</f>
        <v>Residential</v>
      </c>
      <c r="E160" s="34">
        <f>Calculations!D133</f>
        <v>0.73251251855199995</v>
      </c>
      <c r="F160" s="34">
        <f>Calculations!H133</f>
        <v>0.73251251855199995</v>
      </c>
      <c r="G160" s="34">
        <f>Calculations!L133</f>
        <v>100</v>
      </c>
      <c r="H160" s="34">
        <f>Calculations!G133</f>
        <v>0</v>
      </c>
      <c r="I160" s="34">
        <f>Calculations!K133</f>
        <v>0</v>
      </c>
      <c r="J160" s="34">
        <f>Calculations!F133</f>
        <v>0</v>
      </c>
      <c r="K160" s="34">
        <f>Calculations!J133</f>
        <v>0</v>
      </c>
      <c r="L160" s="34">
        <f>Calculations!E133</f>
        <v>0</v>
      </c>
      <c r="M160" s="34">
        <f>Calculations!I133</f>
        <v>0</v>
      </c>
      <c r="N160" s="34">
        <f>Calculations!Q133</f>
        <v>0.62854757231000002</v>
      </c>
      <c r="O160" s="34">
        <f>Calculations!V133</f>
        <v>85.807075837077377</v>
      </c>
      <c r="P160" s="34">
        <f>Calculations!N133</f>
        <v>7.5554096469999998E-2</v>
      </c>
      <c r="Q160" s="34">
        <f>Calculations!T133</f>
        <v>27.849320705570761</v>
      </c>
      <c r="R160" s="34">
        <f>Calculations!M133</f>
        <v>0.12844566402999999</v>
      </c>
      <c r="S160" s="34">
        <f>Calculations!R133</f>
        <v>17.53494456093474</v>
      </c>
      <c r="T160" s="34">
        <f>Calculations!X133</f>
        <v>0</v>
      </c>
      <c r="U160" s="34">
        <f>Calculations!AA133</f>
        <v>0</v>
      </c>
      <c r="V160" s="34">
        <f>Calculations!Y133</f>
        <v>0</v>
      </c>
      <c r="W160" s="34">
        <f>Calculations!AB133</f>
        <v>0</v>
      </c>
      <c r="X160" s="34">
        <f>Calculations!Z133</f>
        <v>0</v>
      </c>
      <c r="Y160" s="34">
        <f>Calculations!AC133</f>
        <v>0</v>
      </c>
      <c r="Z160" s="34">
        <f>Calculations!AE133</f>
        <v>0.25694208545000002</v>
      </c>
      <c r="AA160" s="34">
        <f>Calculations!AG133</f>
        <v>35.076818339966721</v>
      </c>
      <c r="AB160" s="34">
        <f>Calculations!AF133</f>
        <v>0.25556582135</v>
      </c>
      <c r="AC160" s="34">
        <f>Calculations!AH133</f>
        <v>34.888935666955128</v>
      </c>
      <c r="AD160" s="21" t="s">
        <v>54</v>
      </c>
      <c r="AE160" s="20" t="s">
        <v>786</v>
      </c>
      <c r="AF160" s="26" t="s">
        <v>795</v>
      </c>
      <c r="AG160" s="26" t="s">
        <v>796</v>
      </c>
      <c r="AH160" s="26"/>
      <c r="AI160" s="20"/>
    </row>
    <row r="161" spans="2:35" x14ac:dyDescent="0.2">
      <c r="B161" s="11" t="str">
        <f>Calculations!A134</f>
        <v>CfS:181</v>
      </c>
      <c r="C161" s="20" t="str">
        <f>Calculations!B134</f>
        <v>Yaxley Road, Holme</v>
      </c>
      <c r="D161" s="11" t="str">
        <f>Calculations!C134</f>
        <v>Residential</v>
      </c>
      <c r="E161" s="34">
        <f>Calculations!D134</f>
        <v>3.4959814954200001</v>
      </c>
      <c r="F161" s="34">
        <f>Calculations!H134</f>
        <v>2.9036791165000002</v>
      </c>
      <c r="G161" s="34">
        <f>Calculations!L134</f>
        <v>83.057622596230544</v>
      </c>
      <c r="H161" s="34">
        <f>Calculations!G134</f>
        <v>0.12869008471999999</v>
      </c>
      <c r="I161" s="34">
        <f>Calculations!K134</f>
        <v>3.6810859808209431</v>
      </c>
      <c r="J161" s="34">
        <f>Calculations!F134</f>
        <v>0.4636122942</v>
      </c>
      <c r="K161" s="34">
        <f>Calculations!J134</f>
        <v>13.261291422948524</v>
      </c>
      <c r="L161" s="34">
        <f>Calculations!E134</f>
        <v>0</v>
      </c>
      <c r="M161" s="34">
        <f>Calculations!I134</f>
        <v>0</v>
      </c>
      <c r="N161" s="34">
        <f>Calculations!Q134</f>
        <v>0.24746720621999999</v>
      </c>
      <c r="O161" s="34">
        <f>Calculations!V134</f>
        <v>7.0786188812555428</v>
      </c>
      <c r="P161" s="34">
        <f>Calculations!N134</f>
        <v>4.1643294439999999E-2</v>
      </c>
      <c r="Q161" s="34">
        <f>Calculations!T134</f>
        <v>3.2499962256336259</v>
      </c>
      <c r="R161" s="34">
        <f>Calculations!M134</f>
        <v>7.1975972210000003E-2</v>
      </c>
      <c r="S161" s="34">
        <f>Calculations!R134</f>
        <v>2.0588201712249896</v>
      </c>
      <c r="T161" s="34">
        <f>Calculations!X134</f>
        <v>0.4636122942</v>
      </c>
      <c r="U161" s="34">
        <f>Calculations!AA134</f>
        <v>13.261291422948524</v>
      </c>
      <c r="V161" s="34">
        <f>Calculations!Y134</f>
        <v>0.12869008564000001</v>
      </c>
      <c r="W161" s="34">
        <f>Calculations!AB134</f>
        <v>3.6810860071368725</v>
      </c>
      <c r="X161" s="34">
        <f>Calculations!Z134</f>
        <v>0</v>
      </c>
      <c r="Y161" s="34">
        <f>Calculations!AC134</f>
        <v>0</v>
      </c>
      <c r="Z161" s="34">
        <f>Calculations!AE134</f>
        <v>9.2984421139999995E-2</v>
      </c>
      <c r="AA161" s="34">
        <f>Calculations!AG134</f>
        <v>2.659751525052882</v>
      </c>
      <c r="AB161" s="34">
        <f>Calculations!AF134</f>
        <v>9.2144624219999999E-2</v>
      </c>
      <c r="AC161" s="34">
        <f>Calculations!AH134</f>
        <v>2.6357297468741301</v>
      </c>
      <c r="AD161" s="21" t="s">
        <v>54</v>
      </c>
      <c r="AE161" s="20" t="s">
        <v>786</v>
      </c>
      <c r="AF161" s="26" t="s">
        <v>787</v>
      </c>
      <c r="AG161" s="26" t="s">
        <v>788</v>
      </c>
      <c r="AH161" s="26"/>
      <c r="AI161" s="20"/>
    </row>
    <row r="162" spans="2:35" x14ac:dyDescent="0.2">
      <c r="B162" s="11" t="str">
        <f>Calculations!A135</f>
        <v>CfS:180</v>
      </c>
      <c r="C162" s="20" t="str">
        <f>Calculations!B135</f>
        <v>Land west of Cullum and YES! Estate, St Ives</v>
      </c>
      <c r="D162" s="11" t="str">
        <f>Calculations!C135</f>
        <v>Residential</v>
      </c>
      <c r="E162" s="34">
        <f>Calculations!D135</f>
        <v>3.2442387143700002</v>
      </c>
      <c r="F162" s="34">
        <f>Calculations!H135</f>
        <v>1.457167719820518E-16</v>
      </c>
      <c r="G162" s="34">
        <f>Calculations!L135</f>
        <v>4.4915551786191101E-15</v>
      </c>
      <c r="H162" s="34">
        <f>Calculations!G135</f>
        <v>2.926573054E-2</v>
      </c>
      <c r="I162" s="34">
        <f>Calculations!K135</f>
        <v>0.90208314235233833</v>
      </c>
      <c r="J162" s="34">
        <f>Calculations!F135</f>
        <v>3.2149729838300001</v>
      </c>
      <c r="K162" s="34">
        <f>Calculations!J135</f>
        <v>99.097916857647661</v>
      </c>
      <c r="L162" s="34">
        <f>Calculations!E135</f>
        <v>0</v>
      </c>
      <c r="M162" s="34">
        <f>Calculations!I135</f>
        <v>0</v>
      </c>
      <c r="N162" s="34">
        <f>Calculations!Q135</f>
        <v>0.47120138697000002</v>
      </c>
      <c r="O162" s="34">
        <f>Calculations!V135</f>
        <v>14.524251402428098</v>
      </c>
      <c r="P162" s="34">
        <f>Calculations!N135</f>
        <v>1.69996833E-3</v>
      </c>
      <c r="Q162" s="34">
        <f>Calculations!T135</f>
        <v>5.2399606800516141E-2</v>
      </c>
      <c r="R162" s="34">
        <f>Calculations!M135</f>
        <v>0</v>
      </c>
      <c r="S162" s="34">
        <f>Calculations!R135</f>
        <v>0</v>
      </c>
      <c r="T162" s="34">
        <f>Calculations!X135</f>
        <v>3.2442387143700002</v>
      </c>
      <c r="U162" s="34">
        <f>Calculations!AA135</f>
        <v>100</v>
      </c>
      <c r="V162" s="34">
        <f>Calculations!Y135</f>
        <v>0</v>
      </c>
      <c r="W162" s="34">
        <f>Calculations!AB135</f>
        <v>0</v>
      </c>
      <c r="X162" s="34">
        <f>Calculations!Z135</f>
        <v>0</v>
      </c>
      <c r="Y162" s="34">
        <f>Calculations!AC135</f>
        <v>0</v>
      </c>
      <c r="Z162" s="34">
        <f>Calculations!AE135</f>
        <v>8.7425400900000005E-3</v>
      </c>
      <c r="AA162" s="34">
        <f>Calculations!AG135</f>
        <v>0.26947893973633558</v>
      </c>
      <c r="AB162" s="34">
        <f>Calculations!AF135</f>
        <v>0.28488310760000002</v>
      </c>
      <c r="AC162" s="34">
        <f>Calculations!AH135</f>
        <v>8.7812005429237221</v>
      </c>
      <c r="AD162" s="21" t="s">
        <v>54</v>
      </c>
      <c r="AE162" s="20" t="s">
        <v>786</v>
      </c>
      <c r="AF162" s="26" t="s">
        <v>787</v>
      </c>
      <c r="AG162" s="26" t="s">
        <v>788</v>
      </c>
      <c r="AH162" s="26"/>
      <c r="AI162" s="20"/>
    </row>
    <row r="163" spans="2:35" x14ac:dyDescent="0.2">
      <c r="B163" s="11" t="str">
        <f>Calculations!A136</f>
        <v>CfS:184</v>
      </c>
      <c r="C163" s="20" t="str">
        <f>Calculations!B136</f>
        <v>Land South of 35 Church Street, Somersham</v>
      </c>
      <c r="D163" s="11" t="str">
        <f>Calculations!C136</f>
        <v>Residential</v>
      </c>
      <c r="E163" s="34">
        <f>Calculations!D136</f>
        <v>1.83955467233</v>
      </c>
      <c r="F163" s="34">
        <f>Calculations!H136</f>
        <v>1.83955467233</v>
      </c>
      <c r="G163" s="34">
        <f>Calculations!L136</f>
        <v>100</v>
      </c>
      <c r="H163" s="34">
        <f>Calculations!G136</f>
        <v>0</v>
      </c>
      <c r="I163" s="34">
        <f>Calculations!K136</f>
        <v>0</v>
      </c>
      <c r="J163" s="34">
        <f>Calculations!F136</f>
        <v>0</v>
      </c>
      <c r="K163" s="34">
        <f>Calculations!J136</f>
        <v>0</v>
      </c>
      <c r="L163" s="34">
        <f>Calculations!E136</f>
        <v>0</v>
      </c>
      <c r="M163" s="34">
        <f>Calculations!I136</f>
        <v>0</v>
      </c>
      <c r="N163" s="34">
        <f>Calculations!Q136</f>
        <v>0.69548854811999994</v>
      </c>
      <c r="O163" s="34">
        <f>Calculations!V136</f>
        <v>37.807441038927458</v>
      </c>
      <c r="P163" s="34">
        <f>Calculations!N136</f>
        <v>0.17310646622</v>
      </c>
      <c r="Q163" s="34">
        <f>Calculations!T136</f>
        <v>12.440231664881294</v>
      </c>
      <c r="R163" s="34">
        <f>Calculations!M136</f>
        <v>5.5738396619999998E-2</v>
      </c>
      <c r="S163" s="34">
        <f>Calculations!R136</f>
        <v>3.0299940229230118</v>
      </c>
      <c r="T163" s="34">
        <f>Calculations!X136</f>
        <v>0</v>
      </c>
      <c r="U163" s="34">
        <f>Calculations!AA136</f>
        <v>0</v>
      </c>
      <c r="V163" s="34">
        <f>Calculations!Y136</f>
        <v>0</v>
      </c>
      <c r="W163" s="34">
        <f>Calculations!AB136</f>
        <v>0</v>
      </c>
      <c r="X163" s="34">
        <f>Calculations!Z136</f>
        <v>0</v>
      </c>
      <c r="Y163" s="34">
        <f>Calculations!AC136</f>
        <v>0</v>
      </c>
      <c r="Z163" s="34">
        <f>Calculations!AE136</f>
        <v>0.30555196603000001</v>
      </c>
      <c r="AA163" s="34">
        <f>Calculations!AG136</f>
        <v>16.61010518610923</v>
      </c>
      <c r="AB163" s="34">
        <f>Calculations!AF136</f>
        <v>0.26522330785999998</v>
      </c>
      <c r="AC163" s="34">
        <f>Calculations!AH136</f>
        <v>14.417799690838503</v>
      </c>
      <c r="AD163" s="21" t="s">
        <v>54</v>
      </c>
      <c r="AE163" s="20" t="s">
        <v>786</v>
      </c>
      <c r="AF163" s="26" t="s">
        <v>795</v>
      </c>
      <c r="AG163" s="26" t="s">
        <v>796</v>
      </c>
      <c r="AH163" s="26"/>
      <c r="AI163" s="20"/>
    </row>
    <row r="164" spans="2:35" x14ac:dyDescent="0.2">
      <c r="B164" s="11" t="str">
        <f>Calculations!A137</f>
        <v>CfS:188</v>
      </c>
      <c r="C164" s="20" t="str">
        <f>Calculations!B137</f>
        <v>Land off Cheveril Lane, Bury</v>
      </c>
      <c r="D164" s="11" t="str">
        <f>Calculations!C137</f>
        <v>Natural/Open Space</v>
      </c>
      <c r="E164" s="34">
        <f>Calculations!D137</f>
        <v>6.4604699210399996</v>
      </c>
      <c r="F164" s="34">
        <f>Calculations!H137</f>
        <v>1.2214365702599994</v>
      </c>
      <c r="G164" s="34">
        <f>Calculations!L137</f>
        <v>18.906311540622013</v>
      </c>
      <c r="H164" s="34">
        <f>Calculations!G137</f>
        <v>0.14322690997000001</v>
      </c>
      <c r="I164" s="34">
        <f>Calculations!K137</f>
        <v>2.2169735595169136</v>
      </c>
      <c r="J164" s="34">
        <f>Calculations!F137</f>
        <v>1.7710524275399999</v>
      </c>
      <c r="K164" s="34">
        <f>Calculations!J137</f>
        <v>27.413678094408617</v>
      </c>
      <c r="L164" s="34">
        <f>Calculations!E137</f>
        <v>3.3247540132700002</v>
      </c>
      <c r="M164" s="34">
        <f>Calculations!I137</f>
        <v>51.463036805452454</v>
      </c>
      <c r="N164" s="34">
        <f>Calculations!Q137</f>
        <v>3.9917339446000004</v>
      </c>
      <c r="O164" s="34">
        <f>Calculations!V137</f>
        <v>61.787052542416532</v>
      </c>
      <c r="P164" s="34">
        <f>Calculations!N137</f>
        <v>0.90558436621000005</v>
      </c>
      <c r="Q164" s="34">
        <f>Calculations!T137</f>
        <v>35.923840134316301</v>
      </c>
      <c r="R164" s="34">
        <f>Calculations!M137</f>
        <v>1.41526452015</v>
      </c>
      <c r="S164" s="34">
        <f>Calculations!R137</f>
        <v>21.906525956275519</v>
      </c>
      <c r="T164" s="34">
        <f>Calculations!X137</f>
        <v>5.0958064393100004</v>
      </c>
      <c r="U164" s="34">
        <f>Calculations!AA137</f>
        <v>78.87671487664295</v>
      </c>
      <c r="V164" s="34">
        <f>Calculations!Y137</f>
        <v>0.14322690967999999</v>
      </c>
      <c r="W164" s="34">
        <f>Calculations!AB137</f>
        <v>2.2169735550280754</v>
      </c>
      <c r="X164" s="34">
        <f>Calculations!Z137</f>
        <v>0.19187104574</v>
      </c>
      <c r="Y164" s="34">
        <f>Calculations!AC137</f>
        <v>2.9699239851752579</v>
      </c>
      <c r="Z164" s="34">
        <f>Calculations!AE137</f>
        <v>1.3070179226</v>
      </c>
      <c r="AA164" s="34">
        <f>Calculations!AG137</f>
        <v>20.231003914179631</v>
      </c>
      <c r="AB164" s="34">
        <f>Calculations!AF137</f>
        <v>1.0157406589</v>
      </c>
      <c r="AC164" s="34">
        <f>Calculations!AH137</f>
        <v>15.722395914142528</v>
      </c>
      <c r="AD164" s="21" t="s">
        <v>765</v>
      </c>
      <c r="AE164" s="20" t="s">
        <v>786</v>
      </c>
      <c r="AF164" s="26" t="s">
        <v>798</v>
      </c>
      <c r="AG164" s="26" t="s">
        <v>790</v>
      </c>
      <c r="AH164" s="26"/>
      <c r="AI164" s="20"/>
    </row>
    <row r="165" spans="2:35" ht="63.75" x14ac:dyDescent="0.2">
      <c r="B165" s="11" t="str">
        <f>Calculations!A138</f>
        <v>CfS:183</v>
      </c>
      <c r="C165" s="20" t="str">
        <f>Calculations!B138</f>
        <v>Land off Old Houghton Road, Houghton and Wyton</v>
      </c>
      <c r="D165" s="11" t="str">
        <f>Calculations!C138</f>
        <v>Mixed Use</v>
      </c>
      <c r="E165" s="34">
        <f>Calculations!D138</f>
        <v>3.2798169337899998</v>
      </c>
      <c r="F165" s="34">
        <f>Calculations!H138</f>
        <v>0.14426034939999993</v>
      </c>
      <c r="G165" s="34">
        <f>Calculations!L138</f>
        <v>4.3984268729687779</v>
      </c>
      <c r="H165" s="34">
        <f>Calculations!G138</f>
        <v>0.17386347246</v>
      </c>
      <c r="I165" s="34">
        <f>Calculations!K138</f>
        <v>5.3010114884397428</v>
      </c>
      <c r="J165" s="34">
        <f>Calculations!F138</f>
        <v>0.11066784909999999</v>
      </c>
      <c r="K165" s="34">
        <f>Calculations!J138</f>
        <v>3.3742081138692552</v>
      </c>
      <c r="L165" s="34">
        <f>Calculations!E138</f>
        <v>2.8510252628299999</v>
      </c>
      <c r="M165" s="34">
        <f>Calculations!I138</f>
        <v>86.926353524722217</v>
      </c>
      <c r="N165" s="34">
        <f>Calculations!Q138</f>
        <v>0.59872789691000006</v>
      </c>
      <c r="O165" s="34">
        <f>Calculations!V138</f>
        <v>18.254918155390421</v>
      </c>
      <c r="P165" s="34">
        <f>Calculations!N138</f>
        <v>0.21382704644</v>
      </c>
      <c r="Q165" s="34">
        <f>Calculations!T138</f>
        <v>7.9612578013086948</v>
      </c>
      <c r="R165" s="34">
        <f>Calculations!M138</f>
        <v>4.728763507E-2</v>
      </c>
      <c r="S165" s="34">
        <f>Calculations!R138</f>
        <v>1.4417766608502953</v>
      </c>
      <c r="T165" s="34">
        <f>Calculations!X138</f>
        <v>3.05124244208</v>
      </c>
      <c r="U165" s="34">
        <f>Calculations!AA138</f>
        <v>93.030876529871747</v>
      </c>
      <c r="V165" s="34">
        <f>Calculations!Y138</f>
        <v>8.4521090160000006E-2</v>
      </c>
      <c r="W165" s="34">
        <f>Calculations!AB138</f>
        <v>2.5770063349947847</v>
      </c>
      <c r="X165" s="34">
        <f>Calculations!Z138</f>
        <v>0.11066399972</v>
      </c>
      <c r="Y165" s="34">
        <f>Calculations!AC138</f>
        <v>3.3740907481723981</v>
      </c>
      <c r="Z165" s="34">
        <f>Calculations!AE138</f>
        <v>0.36403878934</v>
      </c>
      <c r="AA165" s="34">
        <f>Calculations!AG138</f>
        <v>11.099363064734657</v>
      </c>
      <c r="AB165" s="34">
        <f>Calculations!AF138</f>
        <v>0.16976422115000001</v>
      </c>
      <c r="AC165" s="34">
        <f>Calculations!AH138</f>
        <v>5.1760273386304085</v>
      </c>
      <c r="AD165" s="21" t="s">
        <v>54</v>
      </c>
      <c r="AE165" s="20" t="s">
        <v>782</v>
      </c>
      <c r="AF165" s="26" t="s">
        <v>783</v>
      </c>
      <c r="AG165" s="26" t="s">
        <v>784</v>
      </c>
      <c r="AH165" s="26"/>
      <c r="AI165" s="20"/>
    </row>
    <row r="166" spans="2:35" x14ac:dyDescent="0.2">
      <c r="B166" s="11" t="str">
        <f>Calculations!A139</f>
        <v>CfS:187</v>
      </c>
      <c r="C166" s="20" t="str">
        <f>Calculations!B139</f>
        <v>The Walnuts, Hail Weston</v>
      </c>
      <c r="D166" s="11" t="str">
        <f>Calculations!C139</f>
        <v>Residential</v>
      </c>
      <c r="E166" s="34">
        <f>Calculations!D139</f>
        <v>0.42949062202999999</v>
      </c>
      <c r="F166" s="34">
        <f>Calculations!H139</f>
        <v>0.42949062202999999</v>
      </c>
      <c r="G166" s="34">
        <f>Calculations!L139</f>
        <v>100</v>
      </c>
      <c r="H166" s="34">
        <f>Calculations!G139</f>
        <v>0</v>
      </c>
      <c r="I166" s="34">
        <f>Calculations!K139</f>
        <v>0</v>
      </c>
      <c r="J166" s="34">
        <f>Calculations!F139</f>
        <v>0</v>
      </c>
      <c r="K166" s="34">
        <f>Calculations!J139</f>
        <v>0</v>
      </c>
      <c r="L166" s="34">
        <f>Calculations!E139</f>
        <v>0</v>
      </c>
      <c r="M166" s="34">
        <f>Calculations!I139</f>
        <v>0</v>
      </c>
      <c r="N166" s="34">
        <f>Calculations!Q139</f>
        <v>0</v>
      </c>
      <c r="O166" s="34">
        <f>Calculations!V139</f>
        <v>0</v>
      </c>
      <c r="P166" s="34">
        <f>Calculations!N139</f>
        <v>0</v>
      </c>
      <c r="Q166" s="34">
        <f>Calculations!T139</f>
        <v>0</v>
      </c>
      <c r="R166" s="34">
        <f>Calculations!M139</f>
        <v>0</v>
      </c>
      <c r="S166" s="34">
        <f>Calculations!R139</f>
        <v>0</v>
      </c>
      <c r="T166" s="34">
        <f>Calculations!X139</f>
        <v>0</v>
      </c>
      <c r="U166" s="34">
        <f>Calculations!AA139</f>
        <v>0</v>
      </c>
      <c r="V166" s="34">
        <f>Calculations!Y139</f>
        <v>0</v>
      </c>
      <c r="W166" s="34">
        <f>Calculations!AB139</f>
        <v>0</v>
      </c>
      <c r="X166" s="34">
        <f>Calculations!Z139</f>
        <v>0</v>
      </c>
      <c r="Y166" s="34">
        <f>Calculations!AC139</f>
        <v>0</v>
      </c>
      <c r="Z166" s="34">
        <f>Calculations!AE139</f>
        <v>0</v>
      </c>
      <c r="AA166" s="34">
        <f>Calculations!AG139</f>
        <v>0</v>
      </c>
      <c r="AB166" s="34">
        <f>Calculations!AF139</f>
        <v>0</v>
      </c>
      <c r="AC166" s="34">
        <f>Calculations!AH139</f>
        <v>0</v>
      </c>
      <c r="AD166" s="21" t="s">
        <v>54</v>
      </c>
      <c r="AE166" s="20" t="s">
        <v>799</v>
      </c>
      <c r="AF166" s="26" t="s">
        <v>800</v>
      </c>
      <c r="AG166" s="26" t="s">
        <v>801</v>
      </c>
      <c r="AH166" s="26"/>
      <c r="AI166" s="20"/>
    </row>
    <row r="167" spans="2:35" x14ac:dyDescent="0.2">
      <c r="B167" s="11" t="str">
        <f>Calculations!A140</f>
        <v>CfS:141</v>
      </c>
      <c r="C167" s="20" t="str">
        <f>Calculations!B140</f>
        <v>Land at the Industrial Estate, Bury Road, Ramsey</v>
      </c>
      <c r="D167" s="11" t="str">
        <f>Calculations!C140</f>
        <v>Residential</v>
      </c>
      <c r="E167" s="34">
        <f>Calculations!D140</f>
        <v>0.958287524665</v>
      </c>
      <c r="F167" s="34">
        <f>Calculations!H140</f>
        <v>0.958287524665</v>
      </c>
      <c r="G167" s="34">
        <f>Calculations!L140</f>
        <v>100</v>
      </c>
      <c r="H167" s="34">
        <f>Calculations!G140</f>
        <v>0</v>
      </c>
      <c r="I167" s="34">
        <f>Calculations!K140</f>
        <v>0</v>
      </c>
      <c r="J167" s="34">
        <f>Calculations!F140</f>
        <v>0</v>
      </c>
      <c r="K167" s="34">
        <f>Calculations!J140</f>
        <v>0</v>
      </c>
      <c r="L167" s="34">
        <f>Calculations!E140</f>
        <v>0</v>
      </c>
      <c r="M167" s="34">
        <f>Calculations!I140</f>
        <v>0</v>
      </c>
      <c r="N167" s="34">
        <f>Calculations!Q140</f>
        <v>0.15802798455</v>
      </c>
      <c r="O167" s="34">
        <f>Calculations!V140</f>
        <v>16.490664908242831</v>
      </c>
      <c r="P167" s="34">
        <f>Calculations!N140</f>
        <v>2.125070284E-2</v>
      </c>
      <c r="Q167" s="34">
        <f>Calculations!T140</f>
        <v>9.1127691347675395</v>
      </c>
      <c r="R167" s="34">
        <f>Calculations!M140</f>
        <v>6.6075826929999998E-2</v>
      </c>
      <c r="S167" s="34">
        <f>Calculations!R140</f>
        <v>6.8951984899416185</v>
      </c>
      <c r="T167" s="34">
        <f>Calculations!X140</f>
        <v>0</v>
      </c>
      <c r="U167" s="34">
        <f>Calculations!AA140</f>
        <v>0</v>
      </c>
      <c r="V167" s="34">
        <f>Calculations!Y140</f>
        <v>0</v>
      </c>
      <c r="W167" s="34">
        <f>Calculations!AB140</f>
        <v>0</v>
      </c>
      <c r="X167" s="34">
        <f>Calculations!Z140</f>
        <v>0</v>
      </c>
      <c r="Y167" s="34">
        <f>Calculations!AC140</f>
        <v>0</v>
      </c>
      <c r="Z167" s="34">
        <f>Calculations!AE140</f>
        <v>4.2818443400000003E-2</v>
      </c>
      <c r="AA167" s="34">
        <f>Calculations!AG140</f>
        <v>4.468225067937575</v>
      </c>
      <c r="AB167" s="34">
        <f>Calculations!AF140</f>
        <v>4.5024264930000002E-2</v>
      </c>
      <c r="AC167" s="34">
        <f>Calculations!AH140</f>
        <v>4.6984087521894509</v>
      </c>
      <c r="AD167" s="21" t="s">
        <v>54</v>
      </c>
      <c r="AE167" s="20" t="s">
        <v>786</v>
      </c>
      <c r="AF167" s="26" t="s">
        <v>795</v>
      </c>
      <c r="AG167" s="26" t="s">
        <v>796</v>
      </c>
      <c r="AH167" s="26"/>
      <c r="AI167" s="20"/>
    </row>
    <row r="168" spans="2:35" x14ac:dyDescent="0.2">
      <c r="B168" s="11" t="str">
        <f>Calculations!A141</f>
        <v>CfS:189</v>
      </c>
      <c r="C168" s="20" t="str">
        <f>Calculations!B141</f>
        <v>Land End Farm, Pidley</v>
      </c>
      <c r="D168" s="11" t="str">
        <f>Calculations!C141</f>
        <v>Residential</v>
      </c>
      <c r="E168" s="34">
        <f>Calculations!D141</f>
        <v>1.10011928688</v>
      </c>
      <c r="F168" s="34">
        <f>Calculations!H141</f>
        <v>1.10011928688</v>
      </c>
      <c r="G168" s="34">
        <f>Calculations!L141</f>
        <v>100</v>
      </c>
      <c r="H168" s="34">
        <f>Calculations!G141</f>
        <v>0</v>
      </c>
      <c r="I168" s="34">
        <f>Calculations!K141</f>
        <v>0</v>
      </c>
      <c r="J168" s="34">
        <f>Calculations!F141</f>
        <v>0</v>
      </c>
      <c r="K168" s="34">
        <f>Calculations!J141</f>
        <v>0</v>
      </c>
      <c r="L168" s="34">
        <f>Calculations!E141</f>
        <v>0</v>
      </c>
      <c r="M168" s="34">
        <f>Calculations!I141</f>
        <v>0</v>
      </c>
      <c r="N168" s="34">
        <f>Calculations!Q141</f>
        <v>0.24044767258999999</v>
      </c>
      <c r="O168" s="34">
        <f>Calculations!V141</f>
        <v>21.85650914928717</v>
      </c>
      <c r="P168" s="34">
        <f>Calculations!N141</f>
        <v>4.0054333659999997E-2</v>
      </c>
      <c r="Q168" s="34">
        <f>Calculations!T141</f>
        <v>3.6409082303789377</v>
      </c>
      <c r="R168" s="34">
        <f>Calculations!M141</f>
        <v>0</v>
      </c>
      <c r="S168" s="34">
        <f>Calculations!R141</f>
        <v>0</v>
      </c>
      <c r="T168" s="34">
        <f>Calculations!X141</f>
        <v>0</v>
      </c>
      <c r="U168" s="34">
        <f>Calculations!AA141</f>
        <v>0</v>
      </c>
      <c r="V168" s="34">
        <f>Calculations!Y141</f>
        <v>0</v>
      </c>
      <c r="W168" s="34">
        <f>Calculations!AB141</f>
        <v>0</v>
      </c>
      <c r="X168" s="34">
        <f>Calculations!Z141</f>
        <v>0</v>
      </c>
      <c r="Y168" s="34">
        <f>Calculations!AC141</f>
        <v>0</v>
      </c>
      <c r="Z168" s="34">
        <f>Calculations!AE141</f>
        <v>3.7533000939999998E-2</v>
      </c>
      <c r="AA168" s="34">
        <f>Calculations!AG141</f>
        <v>3.411721018585693</v>
      </c>
      <c r="AB168" s="34">
        <f>Calculations!AF141</f>
        <v>5.4297503650000002E-2</v>
      </c>
      <c r="AC168" s="34">
        <f>Calculations!AH141</f>
        <v>4.9356014659092802</v>
      </c>
      <c r="AD168" s="21" t="s">
        <v>54</v>
      </c>
      <c r="AE168" s="20" t="s">
        <v>786</v>
      </c>
      <c r="AF168" s="26" t="s">
        <v>795</v>
      </c>
      <c r="AG168" s="26" t="s">
        <v>796</v>
      </c>
      <c r="AH168" s="26"/>
      <c r="AI168" s="20"/>
    </row>
    <row r="169" spans="2:35" x14ac:dyDescent="0.2">
      <c r="B169" s="11" t="str">
        <f>Calculations!A142</f>
        <v>CfS:82</v>
      </c>
      <c r="C169" s="20" t="str">
        <f>Calculations!B142</f>
        <v>RAF Upwood - Phase 4</v>
      </c>
      <c r="D169" s="11" t="str">
        <f>Calculations!C142</f>
        <v>Employment</v>
      </c>
      <c r="E169" s="34">
        <f>Calculations!D142</f>
        <v>14.4211134774</v>
      </c>
      <c r="F169" s="34">
        <f>Calculations!H142</f>
        <v>14.4211134774</v>
      </c>
      <c r="G169" s="34">
        <f>Calculations!L142</f>
        <v>100</v>
      </c>
      <c r="H169" s="34">
        <f>Calculations!G142</f>
        <v>0</v>
      </c>
      <c r="I169" s="34">
        <f>Calculations!K142</f>
        <v>0</v>
      </c>
      <c r="J169" s="34">
        <f>Calculations!F142</f>
        <v>0</v>
      </c>
      <c r="K169" s="34">
        <f>Calculations!J142</f>
        <v>0</v>
      </c>
      <c r="L169" s="34">
        <f>Calculations!E142</f>
        <v>0</v>
      </c>
      <c r="M169" s="34">
        <f>Calculations!I142</f>
        <v>0</v>
      </c>
      <c r="N169" s="34">
        <f>Calculations!Q142</f>
        <v>0.24255831192999999</v>
      </c>
      <c r="O169" s="34">
        <f>Calculations!V142</f>
        <v>1.6819665992513297</v>
      </c>
      <c r="P169" s="34">
        <f>Calculations!N142</f>
        <v>4.5036711870000003E-2</v>
      </c>
      <c r="Q169" s="34">
        <f>Calculations!T142</f>
        <v>0.70182514580869548</v>
      </c>
      <c r="R169" s="34">
        <f>Calculations!M142</f>
        <v>5.6174288820000001E-2</v>
      </c>
      <c r="S169" s="34">
        <f>Calculations!R142</f>
        <v>0.38952809648182402</v>
      </c>
      <c r="T169" s="34">
        <f>Calculations!X142</f>
        <v>0</v>
      </c>
      <c r="U169" s="34">
        <f>Calculations!AA142</f>
        <v>0</v>
      </c>
      <c r="V169" s="34">
        <f>Calculations!Y142</f>
        <v>0</v>
      </c>
      <c r="W169" s="34">
        <f>Calculations!AB142</f>
        <v>0</v>
      </c>
      <c r="X169" s="34">
        <f>Calculations!Z142</f>
        <v>0</v>
      </c>
      <c r="Y169" s="34">
        <f>Calculations!AC142</f>
        <v>0</v>
      </c>
      <c r="Z169" s="34">
        <f>Calculations!AE142</f>
        <v>8.8837606469999997E-2</v>
      </c>
      <c r="AA169" s="34">
        <f>Calculations!AG142</f>
        <v>0.61602459899661399</v>
      </c>
      <c r="AB169" s="34">
        <f>Calculations!AF142</f>
        <v>6.8204895459999998E-2</v>
      </c>
      <c r="AC169" s="34">
        <f>Calculations!AH142</f>
        <v>0.47295165915507886</v>
      </c>
      <c r="AD169" s="21" t="s">
        <v>55</v>
      </c>
      <c r="AE169" s="20" t="s">
        <v>786</v>
      </c>
      <c r="AF169" s="26" t="s">
        <v>795</v>
      </c>
      <c r="AG169" s="26" t="s">
        <v>796</v>
      </c>
      <c r="AH169" s="26"/>
      <c r="AI169" s="20"/>
    </row>
    <row r="170" spans="2:35" x14ac:dyDescent="0.2">
      <c r="B170" s="11" t="str">
        <f>Calculations!A143</f>
        <v>CfS:84</v>
      </c>
      <c r="C170" s="20" t="str">
        <f>Calculations!B143</f>
        <v>RAF Upwood - Phase 3</v>
      </c>
      <c r="D170" s="11" t="str">
        <f>Calculations!C143</f>
        <v>Residential</v>
      </c>
      <c r="E170" s="34">
        <f>Calculations!D143</f>
        <v>17.3000496523</v>
      </c>
      <c r="F170" s="34">
        <f>Calculations!H143</f>
        <v>17.3000496523</v>
      </c>
      <c r="G170" s="34">
        <f>Calculations!L143</f>
        <v>100</v>
      </c>
      <c r="H170" s="34">
        <f>Calculations!G143</f>
        <v>0</v>
      </c>
      <c r="I170" s="34">
        <f>Calculations!K143</f>
        <v>0</v>
      </c>
      <c r="J170" s="34">
        <f>Calculations!F143</f>
        <v>0</v>
      </c>
      <c r="K170" s="34">
        <f>Calculations!J143</f>
        <v>0</v>
      </c>
      <c r="L170" s="34">
        <f>Calculations!E143</f>
        <v>0</v>
      </c>
      <c r="M170" s="34">
        <f>Calculations!I143</f>
        <v>0</v>
      </c>
      <c r="N170" s="34">
        <f>Calculations!Q143</f>
        <v>0.41237557939999997</v>
      </c>
      <c r="O170" s="34">
        <f>Calculations!V143</f>
        <v>2.3836670280606715</v>
      </c>
      <c r="P170" s="34">
        <f>Calculations!N143</f>
        <v>1.1948282770000001E-2</v>
      </c>
      <c r="Q170" s="34">
        <f>Calculations!T143</f>
        <v>6.9065020101901867E-2</v>
      </c>
      <c r="R170" s="34">
        <f>Calculations!M143</f>
        <v>0</v>
      </c>
      <c r="S170" s="34">
        <f>Calculations!R143</f>
        <v>0</v>
      </c>
      <c r="T170" s="34">
        <f>Calculations!X143</f>
        <v>0</v>
      </c>
      <c r="U170" s="34">
        <f>Calculations!AA143</f>
        <v>0</v>
      </c>
      <c r="V170" s="34">
        <f>Calculations!Y143</f>
        <v>0</v>
      </c>
      <c r="W170" s="34">
        <f>Calculations!AB143</f>
        <v>0</v>
      </c>
      <c r="X170" s="34">
        <f>Calculations!Z143</f>
        <v>0</v>
      </c>
      <c r="Y170" s="34">
        <f>Calculations!AC143</f>
        <v>0</v>
      </c>
      <c r="Z170" s="34">
        <f>Calculations!AE143</f>
        <v>0.10314818816</v>
      </c>
      <c r="AA170" s="34">
        <f>Calculations!AG143</f>
        <v>0.59623059027629266</v>
      </c>
      <c r="AB170" s="34">
        <f>Calculations!AF143</f>
        <v>0.25395198337000002</v>
      </c>
      <c r="AC170" s="34">
        <f>Calculations!AH143</f>
        <v>1.4679263266521188</v>
      </c>
      <c r="AD170" s="21" t="s">
        <v>54</v>
      </c>
      <c r="AE170" s="20" t="s">
        <v>786</v>
      </c>
      <c r="AF170" s="26" t="s">
        <v>795</v>
      </c>
      <c r="AG170" s="26" t="s">
        <v>796</v>
      </c>
      <c r="AH170" s="26"/>
      <c r="AI170" s="20"/>
    </row>
    <row r="171" spans="2:35" x14ac:dyDescent="0.2">
      <c r="B171" s="11" t="str">
        <f>Calculations!A144</f>
        <v>CfS:35</v>
      </c>
      <c r="C171" s="20" t="str">
        <f>Calculations!B144</f>
        <v>Land west of Grafham Road Ellington</v>
      </c>
      <c r="D171" s="11" t="str">
        <f>Calculations!C144</f>
        <v>Residential</v>
      </c>
      <c r="E171" s="34">
        <f>Calculations!D144</f>
        <v>1.86428264192</v>
      </c>
      <c r="F171" s="34">
        <f>Calculations!H144</f>
        <v>1.86428264192</v>
      </c>
      <c r="G171" s="34">
        <f>Calculations!L144</f>
        <v>100</v>
      </c>
      <c r="H171" s="34">
        <f>Calculations!G144</f>
        <v>0</v>
      </c>
      <c r="I171" s="34">
        <f>Calculations!K144</f>
        <v>0</v>
      </c>
      <c r="J171" s="34">
        <f>Calculations!F144</f>
        <v>0</v>
      </c>
      <c r="K171" s="34">
        <f>Calculations!J144</f>
        <v>0</v>
      </c>
      <c r="L171" s="34">
        <f>Calculations!E144</f>
        <v>0</v>
      </c>
      <c r="M171" s="34">
        <f>Calculations!I144</f>
        <v>0</v>
      </c>
      <c r="N171" s="34">
        <f>Calculations!Q144</f>
        <v>8.7123751269999994E-2</v>
      </c>
      <c r="O171" s="34">
        <f>Calculations!V144</f>
        <v>4.6733123674998334</v>
      </c>
      <c r="P171" s="34">
        <f>Calculations!N144</f>
        <v>1.400655671E-2</v>
      </c>
      <c r="Q171" s="34">
        <f>Calculations!T144</f>
        <v>0.75131079349506968</v>
      </c>
      <c r="R171" s="34">
        <f>Calculations!M144</f>
        <v>0</v>
      </c>
      <c r="S171" s="34">
        <f>Calculations!R144</f>
        <v>0</v>
      </c>
      <c r="T171" s="34">
        <f>Calculations!X144</f>
        <v>0</v>
      </c>
      <c r="U171" s="34">
        <f>Calculations!AA144</f>
        <v>0</v>
      </c>
      <c r="V171" s="34">
        <f>Calculations!Y144</f>
        <v>0</v>
      </c>
      <c r="W171" s="34">
        <f>Calculations!AB144</f>
        <v>0</v>
      </c>
      <c r="X171" s="34">
        <f>Calculations!Z144</f>
        <v>0</v>
      </c>
      <c r="Y171" s="34">
        <f>Calculations!AC144</f>
        <v>0</v>
      </c>
      <c r="Z171" s="34">
        <f>Calculations!AE144</f>
        <v>5.442545855E-2</v>
      </c>
      <c r="AA171" s="34">
        <f>Calculations!AG144</f>
        <v>2.9193780667264022</v>
      </c>
      <c r="AB171" s="34">
        <f>Calculations!AF144</f>
        <v>3.102379077E-2</v>
      </c>
      <c r="AC171" s="34">
        <f>Calculations!AH144</f>
        <v>1.6641141247793312</v>
      </c>
      <c r="AD171" s="21" t="s">
        <v>54</v>
      </c>
      <c r="AE171" s="20" t="s">
        <v>786</v>
      </c>
      <c r="AF171" s="26" t="s">
        <v>795</v>
      </c>
      <c r="AG171" s="26" t="s">
        <v>796</v>
      </c>
      <c r="AH171" s="26"/>
      <c r="AI171" s="20"/>
    </row>
    <row r="172" spans="2:35" x14ac:dyDescent="0.2">
      <c r="B172" s="11" t="str">
        <f>Calculations!A145</f>
        <v>CfS:192</v>
      </c>
      <c r="C172" s="20" t="str">
        <f>Calculations!B145</f>
        <v>Land adjacent to Chapel Lane, Great Gidding</v>
      </c>
      <c r="D172" s="11" t="str">
        <f>Calculations!C145</f>
        <v>Residential</v>
      </c>
      <c r="E172" s="34">
        <f>Calculations!D145</f>
        <v>5.5348691348500001</v>
      </c>
      <c r="F172" s="34">
        <f>Calculations!H145</f>
        <v>5.5348691348500001</v>
      </c>
      <c r="G172" s="34">
        <f>Calculations!L145</f>
        <v>100</v>
      </c>
      <c r="H172" s="34">
        <f>Calculations!G145</f>
        <v>0</v>
      </c>
      <c r="I172" s="34">
        <f>Calculations!K145</f>
        <v>0</v>
      </c>
      <c r="J172" s="34">
        <f>Calculations!F145</f>
        <v>0</v>
      </c>
      <c r="K172" s="34">
        <f>Calculations!J145</f>
        <v>0</v>
      </c>
      <c r="L172" s="34">
        <f>Calculations!E145</f>
        <v>0</v>
      </c>
      <c r="M172" s="34">
        <f>Calculations!I145</f>
        <v>0</v>
      </c>
      <c r="N172" s="34">
        <f>Calculations!Q145</f>
        <v>0.38003834006999998</v>
      </c>
      <c r="O172" s="34">
        <f>Calculations!V145</f>
        <v>6.8662570118796378</v>
      </c>
      <c r="P172" s="34">
        <f>Calculations!N145</f>
        <v>6.7102709649999995E-2</v>
      </c>
      <c r="Q172" s="34">
        <f>Calculations!T145</f>
        <v>3.184117712925405</v>
      </c>
      <c r="R172" s="34">
        <f>Calculations!M145</f>
        <v>0.10913403886</v>
      </c>
      <c r="S172" s="34">
        <f>Calculations!R145</f>
        <v>1.9717546377536463</v>
      </c>
      <c r="T172" s="34">
        <f>Calculations!X145</f>
        <v>0</v>
      </c>
      <c r="U172" s="34">
        <f>Calculations!AA145</f>
        <v>0</v>
      </c>
      <c r="V172" s="34">
        <f>Calculations!Y145</f>
        <v>0</v>
      </c>
      <c r="W172" s="34">
        <f>Calculations!AB145</f>
        <v>0</v>
      </c>
      <c r="X172" s="34">
        <f>Calculations!Z145</f>
        <v>0</v>
      </c>
      <c r="Y172" s="34">
        <f>Calculations!AC145</f>
        <v>0</v>
      </c>
      <c r="Z172" s="34">
        <f>Calculations!AE145</f>
        <v>0.13424960062999999</v>
      </c>
      <c r="AA172" s="34">
        <f>Calculations!AG145</f>
        <v>2.4255243865605554</v>
      </c>
      <c r="AB172" s="34">
        <f>Calculations!AF145</f>
        <v>0.13258273672000001</v>
      </c>
      <c r="AC172" s="34">
        <f>Calculations!AH145</f>
        <v>2.3954086987386942</v>
      </c>
      <c r="AD172" s="21" t="s">
        <v>54</v>
      </c>
      <c r="AE172" s="20" t="s">
        <v>786</v>
      </c>
      <c r="AF172" s="26" t="s">
        <v>795</v>
      </c>
      <c r="AG172" s="26" t="s">
        <v>796</v>
      </c>
      <c r="AH172" s="26"/>
      <c r="AI172" s="20"/>
    </row>
    <row r="173" spans="2:35" x14ac:dyDescent="0.2">
      <c r="B173" s="11" t="str">
        <f>Calculations!A146</f>
        <v>CfS:326</v>
      </c>
      <c r="C173" s="20" t="str">
        <f>Calculations!B146</f>
        <v>Land to the west of High Street, Offord Cluny</v>
      </c>
      <c r="D173" s="11" t="str">
        <f>Calculations!C146</f>
        <v>Residential</v>
      </c>
      <c r="E173" s="34">
        <f>Calculations!D146</f>
        <v>6.8634537026600002</v>
      </c>
      <c r="F173" s="34">
        <f>Calculations!H146</f>
        <v>6.8634537026600002</v>
      </c>
      <c r="G173" s="34">
        <f>Calculations!L146</f>
        <v>100</v>
      </c>
      <c r="H173" s="34">
        <f>Calculations!G146</f>
        <v>0</v>
      </c>
      <c r="I173" s="34">
        <f>Calculations!K146</f>
        <v>0</v>
      </c>
      <c r="J173" s="34">
        <f>Calculations!F146</f>
        <v>0</v>
      </c>
      <c r="K173" s="34">
        <f>Calculations!J146</f>
        <v>0</v>
      </c>
      <c r="L173" s="34">
        <f>Calculations!E146</f>
        <v>0</v>
      </c>
      <c r="M173" s="34">
        <f>Calculations!I146</f>
        <v>0</v>
      </c>
      <c r="N173" s="34">
        <f>Calculations!Q146</f>
        <v>0.92987110546999996</v>
      </c>
      <c r="O173" s="34">
        <f>Calculations!V146</f>
        <v>13.548151495647435</v>
      </c>
      <c r="P173" s="34">
        <f>Calculations!N146</f>
        <v>0.169594095</v>
      </c>
      <c r="Q173" s="34">
        <f>Calculations!T146</f>
        <v>5.1182704591400388</v>
      </c>
      <c r="R173" s="34">
        <f>Calculations!M146</f>
        <v>0.18169602834000001</v>
      </c>
      <c r="S173" s="34">
        <f>Calculations!R146</f>
        <v>2.6472973551141155</v>
      </c>
      <c r="T173" s="34">
        <f>Calculations!X146</f>
        <v>0</v>
      </c>
      <c r="U173" s="34">
        <f>Calculations!AA146</f>
        <v>0</v>
      </c>
      <c r="V173" s="34">
        <f>Calculations!Y146</f>
        <v>0</v>
      </c>
      <c r="W173" s="34">
        <f>Calculations!AB146</f>
        <v>0</v>
      </c>
      <c r="X173" s="34">
        <f>Calculations!Z146</f>
        <v>0</v>
      </c>
      <c r="Y173" s="34">
        <f>Calculations!AC146</f>
        <v>0</v>
      </c>
      <c r="Z173" s="34">
        <f>Calculations!AE146</f>
        <v>0.14389888563</v>
      </c>
      <c r="AA173" s="34">
        <f>Calculations!AG146</f>
        <v>2.0965958519430319</v>
      </c>
      <c r="AB173" s="34">
        <f>Calculations!AF146</f>
        <v>0.32983029986000001</v>
      </c>
      <c r="AC173" s="34">
        <f>Calculations!AH146</f>
        <v>4.8056024583100339</v>
      </c>
      <c r="AD173" s="21" t="s">
        <v>54</v>
      </c>
      <c r="AE173" s="20" t="s">
        <v>786</v>
      </c>
      <c r="AF173" s="26" t="s">
        <v>795</v>
      </c>
      <c r="AG173" s="26" t="s">
        <v>796</v>
      </c>
      <c r="AH173" s="26"/>
      <c r="AI173" s="20"/>
    </row>
    <row r="174" spans="2:35" x14ac:dyDescent="0.2">
      <c r="B174" s="11" t="str">
        <f>Calculations!A147</f>
        <v>CfS:190</v>
      </c>
      <c r="C174" s="20" t="str">
        <f>Calculations!B147</f>
        <v>Old Football Field, Pidley</v>
      </c>
      <c r="D174" s="11" t="str">
        <f>Calculations!C147</f>
        <v>Residential</v>
      </c>
      <c r="E174" s="34">
        <f>Calculations!D147</f>
        <v>1.9232286149</v>
      </c>
      <c r="F174" s="34">
        <f>Calculations!H147</f>
        <v>1.9232286149</v>
      </c>
      <c r="G174" s="34">
        <f>Calculations!L147</f>
        <v>100</v>
      </c>
      <c r="H174" s="34">
        <f>Calculations!G147</f>
        <v>0</v>
      </c>
      <c r="I174" s="34">
        <f>Calculations!K147</f>
        <v>0</v>
      </c>
      <c r="J174" s="34">
        <f>Calculations!F147</f>
        <v>0</v>
      </c>
      <c r="K174" s="34">
        <f>Calculations!J147</f>
        <v>0</v>
      </c>
      <c r="L174" s="34">
        <f>Calculations!E147</f>
        <v>0</v>
      </c>
      <c r="M174" s="34">
        <f>Calculations!I147</f>
        <v>0</v>
      </c>
      <c r="N174" s="34">
        <f>Calculations!Q147</f>
        <v>3.9559921540000001E-2</v>
      </c>
      <c r="O174" s="34">
        <f>Calculations!V147</f>
        <v>2.0569536680930129</v>
      </c>
      <c r="P174" s="34">
        <f>Calculations!N147</f>
        <v>0</v>
      </c>
      <c r="Q174" s="34">
        <f>Calculations!T147</f>
        <v>0</v>
      </c>
      <c r="R174" s="34">
        <f>Calculations!M147</f>
        <v>0</v>
      </c>
      <c r="S174" s="34">
        <f>Calculations!R147</f>
        <v>0</v>
      </c>
      <c r="T174" s="34">
        <f>Calculations!X147</f>
        <v>0</v>
      </c>
      <c r="U174" s="34">
        <f>Calculations!AA147</f>
        <v>0</v>
      </c>
      <c r="V174" s="34">
        <f>Calculations!Y147</f>
        <v>0</v>
      </c>
      <c r="W174" s="34">
        <f>Calculations!AB147</f>
        <v>0</v>
      </c>
      <c r="X174" s="34">
        <f>Calculations!Z147</f>
        <v>0</v>
      </c>
      <c r="Y174" s="34">
        <f>Calculations!AC147</f>
        <v>0</v>
      </c>
      <c r="Z174" s="34">
        <f>Calculations!AE147</f>
        <v>1.32111997E-3</v>
      </c>
      <c r="AA174" s="34">
        <f>Calculations!AG147</f>
        <v>6.8692819967671542E-2</v>
      </c>
      <c r="AB174" s="34">
        <f>Calculations!AF147</f>
        <v>2.6071561390000001E-2</v>
      </c>
      <c r="AC174" s="34">
        <f>Calculations!AH147</f>
        <v>1.3556142617686466</v>
      </c>
      <c r="AD174" s="21" t="s">
        <v>54</v>
      </c>
      <c r="AE174" s="20" t="s">
        <v>786</v>
      </c>
      <c r="AF174" s="26" t="s">
        <v>797</v>
      </c>
      <c r="AG174" s="26" t="s">
        <v>796</v>
      </c>
      <c r="AH174" s="26"/>
      <c r="AI174" s="20"/>
    </row>
    <row r="175" spans="2:35" ht="25.5" x14ac:dyDescent="0.2">
      <c r="B175" s="11" t="str">
        <f>Calculations!A148</f>
        <v>CfS:165</v>
      </c>
      <c r="C175" s="20" t="str">
        <f>Calculations!B148</f>
        <v>Redevelopment of land to the rear of The Stilton Cheese Inn</v>
      </c>
      <c r="D175" s="11" t="str">
        <f>Calculations!C148</f>
        <v>Residential</v>
      </c>
      <c r="E175" s="34">
        <f>Calculations!D148</f>
        <v>0.56837608360699998</v>
      </c>
      <c r="F175" s="34">
        <f>Calculations!H148</f>
        <v>0.56837608360699998</v>
      </c>
      <c r="G175" s="34">
        <f>Calculations!L148</f>
        <v>100</v>
      </c>
      <c r="H175" s="34">
        <f>Calculations!G148</f>
        <v>0</v>
      </c>
      <c r="I175" s="34">
        <f>Calculations!K148</f>
        <v>0</v>
      </c>
      <c r="J175" s="34">
        <f>Calculations!F148</f>
        <v>0</v>
      </c>
      <c r="K175" s="34">
        <f>Calculations!J148</f>
        <v>0</v>
      </c>
      <c r="L175" s="34">
        <f>Calculations!E148</f>
        <v>0</v>
      </c>
      <c r="M175" s="34">
        <f>Calculations!I148</f>
        <v>0</v>
      </c>
      <c r="N175" s="34">
        <f>Calculations!Q148</f>
        <v>0.10654479074000001</v>
      </c>
      <c r="O175" s="34">
        <f>Calculations!V148</f>
        <v>18.745473958694877</v>
      </c>
      <c r="P175" s="34">
        <f>Calculations!N148</f>
        <v>9.3919236199999992E-3</v>
      </c>
      <c r="Q175" s="34">
        <f>Calculations!T148</f>
        <v>7.8518512296970213</v>
      </c>
      <c r="R175" s="34">
        <f>Calculations!M148</f>
        <v>3.523612089E-2</v>
      </c>
      <c r="S175" s="34">
        <f>Calculations!R148</f>
        <v>6.1994376445937496</v>
      </c>
      <c r="T175" s="34">
        <f>Calculations!X148</f>
        <v>0</v>
      </c>
      <c r="U175" s="34">
        <f>Calculations!AA148</f>
        <v>0</v>
      </c>
      <c r="V175" s="34">
        <f>Calculations!Y148</f>
        <v>0</v>
      </c>
      <c r="W175" s="34">
        <f>Calculations!AB148</f>
        <v>0</v>
      </c>
      <c r="X175" s="34">
        <f>Calculations!Z148</f>
        <v>0</v>
      </c>
      <c r="Y175" s="34">
        <f>Calculations!AC148</f>
        <v>0</v>
      </c>
      <c r="Z175" s="34">
        <f>Calculations!AE148</f>
        <v>3.134072223E-2</v>
      </c>
      <c r="AA175" s="34">
        <f>Calculations!AG148</f>
        <v>5.5140818084932546</v>
      </c>
      <c r="AB175" s="34">
        <f>Calculations!AF148</f>
        <v>4.150196565E-2</v>
      </c>
      <c r="AC175" s="34">
        <f>Calculations!AH148</f>
        <v>7.3018493998942198</v>
      </c>
      <c r="AD175" s="21" t="s">
        <v>54</v>
      </c>
      <c r="AE175" s="20" t="s">
        <v>786</v>
      </c>
      <c r="AF175" s="26" t="s">
        <v>795</v>
      </c>
      <c r="AG175" s="26" t="s">
        <v>796</v>
      </c>
      <c r="AH175" s="26"/>
      <c r="AI175" s="20"/>
    </row>
    <row r="176" spans="2:35" x14ac:dyDescent="0.2">
      <c r="B176" s="11" t="str">
        <f>Calculations!A149</f>
        <v>CfS:193</v>
      </c>
      <c r="C176" s="20" t="str">
        <f>Calculations!B149</f>
        <v>Land south of Great Gidding Village Hall, Great Gidding</v>
      </c>
      <c r="D176" s="11" t="str">
        <f>Calculations!C149</f>
        <v>Residential</v>
      </c>
      <c r="E176" s="34">
        <f>Calculations!D149</f>
        <v>0.66457846830599998</v>
      </c>
      <c r="F176" s="34">
        <f>Calculations!H149</f>
        <v>0.66457846830599998</v>
      </c>
      <c r="G176" s="34">
        <f>Calculations!L149</f>
        <v>100</v>
      </c>
      <c r="H176" s="34">
        <f>Calculations!G149</f>
        <v>0</v>
      </c>
      <c r="I176" s="34">
        <f>Calculations!K149</f>
        <v>0</v>
      </c>
      <c r="J176" s="34">
        <f>Calculations!F149</f>
        <v>0</v>
      </c>
      <c r="K176" s="34">
        <f>Calculations!J149</f>
        <v>0</v>
      </c>
      <c r="L176" s="34">
        <f>Calculations!E149</f>
        <v>0</v>
      </c>
      <c r="M176" s="34">
        <f>Calculations!I149</f>
        <v>0</v>
      </c>
      <c r="N176" s="34">
        <f>Calculations!Q149</f>
        <v>7.8730723539999992E-2</v>
      </c>
      <c r="O176" s="34">
        <f>Calculations!V149</f>
        <v>11.846715970302704</v>
      </c>
      <c r="P176" s="34">
        <f>Calculations!N149</f>
        <v>9.7882225099999998E-3</v>
      </c>
      <c r="Q176" s="34">
        <f>Calculations!T149</f>
        <v>6.5796710058120951</v>
      </c>
      <c r="R176" s="34">
        <f>Calculations!M149</f>
        <v>3.393885428E-2</v>
      </c>
      <c r="S176" s="34">
        <f>Calculations!R149</f>
        <v>5.1068242349935904</v>
      </c>
      <c r="T176" s="34">
        <f>Calculations!X149</f>
        <v>0</v>
      </c>
      <c r="U176" s="34">
        <f>Calculations!AA149</f>
        <v>0</v>
      </c>
      <c r="V176" s="34">
        <f>Calculations!Y149</f>
        <v>0</v>
      </c>
      <c r="W176" s="34">
        <f>Calculations!AB149</f>
        <v>0</v>
      </c>
      <c r="X176" s="34">
        <f>Calculations!Z149</f>
        <v>0</v>
      </c>
      <c r="Y176" s="34">
        <f>Calculations!AC149</f>
        <v>0</v>
      </c>
      <c r="Z176" s="34">
        <f>Calculations!AE149</f>
        <v>2.7463383130000001E-2</v>
      </c>
      <c r="AA176" s="34">
        <f>Calculations!AG149</f>
        <v>4.1324515372885511</v>
      </c>
      <c r="AB176" s="34">
        <f>Calculations!AF149</f>
        <v>1.6928290240000001E-2</v>
      </c>
      <c r="AC176" s="34">
        <f>Calculations!AH149</f>
        <v>2.5472221938140649</v>
      </c>
      <c r="AD176" s="21" t="s">
        <v>54</v>
      </c>
      <c r="AE176" s="20" t="s">
        <v>786</v>
      </c>
      <c r="AF176" s="26" t="s">
        <v>795</v>
      </c>
      <c r="AG176" s="26" t="s">
        <v>796</v>
      </c>
      <c r="AH176" s="26"/>
      <c r="AI176" s="20"/>
    </row>
    <row r="177" spans="2:35" x14ac:dyDescent="0.2">
      <c r="B177" s="11" t="str">
        <f>Calculations!A150</f>
        <v>CfS:194</v>
      </c>
      <c r="C177" s="20" t="str">
        <f>Calculations!B150</f>
        <v>Land adjacent to 52 Main Street, Great Gidding</v>
      </c>
      <c r="D177" s="11" t="str">
        <f>Calculations!C150</f>
        <v>Residential</v>
      </c>
      <c r="E177" s="34">
        <f>Calculations!D150</f>
        <v>7.4768446849100001E-2</v>
      </c>
      <c r="F177" s="34">
        <f>Calculations!H150</f>
        <v>7.4768446849100001E-2</v>
      </c>
      <c r="G177" s="34">
        <f>Calculations!L150</f>
        <v>100</v>
      </c>
      <c r="H177" s="34">
        <f>Calculations!G150</f>
        <v>0</v>
      </c>
      <c r="I177" s="34">
        <f>Calculations!K150</f>
        <v>0</v>
      </c>
      <c r="J177" s="34">
        <f>Calculations!F150</f>
        <v>0</v>
      </c>
      <c r="K177" s="34">
        <f>Calculations!J150</f>
        <v>0</v>
      </c>
      <c r="L177" s="34">
        <f>Calculations!E150</f>
        <v>0</v>
      </c>
      <c r="M177" s="34">
        <f>Calculations!I150</f>
        <v>0</v>
      </c>
      <c r="N177" s="34">
        <f>Calculations!Q150</f>
        <v>2.7194019739999999E-2</v>
      </c>
      <c r="O177" s="34">
        <f>Calculations!V150</f>
        <v>36.370983865538648</v>
      </c>
      <c r="P177" s="34">
        <f>Calculations!N150</f>
        <v>0</v>
      </c>
      <c r="Q177" s="34">
        <f>Calculations!T150</f>
        <v>0</v>
      </c>
      <c r="R177" s="34">
        <f>Calculations!M150</f>
        <v>0</v>
      </c>
      <c r="S177" s="34">
        <f>Calculations!R150</f>
        <v>0</v>
      </c>
      <c r="T177" s="34">
        <f>Calculations!X150</f>
        <v>0</v>
      </c>
      <c r="U177" s="34">
        <f>Calculations!AA150</f>
        <v>0</v>
      </c>
      <c r="V177" s="34">
        <f>Calculations!Y150</f>
        <v>0</v>
      </c>
      <c r="W177" s="34">
        <f>Calculations!AB150</f>
        <v>0</v>
      </c>
      <c r="X177" s="34">
        <f>Calculations!Z150</f>
        <v>0</v>
      </c>
      <c r="Y177" s="34">
        <f>Calculations!AC150</f>
        <v>0</v>
      </c>
      <c r="Z177" s="34">
        <f>Calculations!AE150</f>
        <v>0</v>
      </c>
      <c r="AA177" s="34">
        <f>Calculations!AG150</f>
        <v>0</v>
      </c>
      <c r="AB177" s="34">
        <f>Calculations!AF150</f>
        <v>3.490669666E-2</v>
      </c>
      <c r="AC177" s="34">
        <f>Calculations!AH150</f>
        <v>46.686400655680032</v>
      </c>
      <c r="AD177" s="21" t="s">
        <v>54</v>
      </c>
      <c r="AE177" s="20" t="s">
        <v>786</v>
      </c>
      <c r="AF177" s="26" t="s">
        <v>797</v>
      </c>
      <c r="AG177" s="26" t="s">
        <v>796</v>
      </c>
      <c r="AH177" s="26"/>
      <c r="AI177" s="20"/>
    </row>
    <row r="178" spans="2:35" x14ac:dyDescent="0.2">
      <c r="B178" s="11" t="str">
        <f>Calculations!A151</f>
        <v>CfS:195</v>
      </c>
      <c r="C178" s="20" t="str">
        <f>Calculations!B151</f>
        <v>Land East of Vinegar Hill, Alconbury Weston</v>
      </c>
      <c r="D178" s="11" t="str">
        <f>Calculations!C151</f>
        <v>Residential</v>
      </c>
      <c r="E178" s="34">
        <f>Calculations!D151</f>
        <v>1.6047445944600001</v>
      </c>
      <c r="F178" s="34">
        <f>Calculations!H151</f>
        <v>1.6047445944600001</v>
      </c>
      <c r="G178" s="34">
        <f>Calculations!L151</f>
        <v>100</v>
      </c>
      <c r="H178" s="34">
        <f>Calculations!G151</f>
        <v>0</v>
      </c>
      <c r="I178" s="34">
        <f>Calculations!K151</f>
        <v>0</v>
      </c>
      <c r="J178" s="34">
        <f>Calculations!F151</f>
        <v>0</v>
      </c>
      <c r="K178" s="34">
        <f>Calculations!J151</f>
        <v>0</v>
      </c>
      <c r="L178" s="34">
        <f>Calculations!E151</f>
        <v>0</v>
      </c>
      <c r="M178" s="34">
        <f>Calculations!I151</f>
        <v>0</v>
      </c>
      <c r="N178" s="34">
        <f>Calculations!Q151</f>
        <v>0.13514973466000002</v>
      </c>
      <c r="O178" s="34">
        <f>Calculations!V151</f>
        <v>8.42188439995825</v>
      </c>
      <c r="P178" s="34">
        <f>Calculations!N151</f>
        <v>7.9518050999999995E-4</v>
      </c>
      <c r="Q178" s="34">
        <f>Calculations!T151</f>
        <v>0.35798223591668205</v>
      </c>
      <c r="R178" s="34">
        <f>Calculations!M151</f>
        <v>4.9495200700000004E-3</v>
      </c>
      <c r="S178" s="34">
        <f>Calculations!R151</f>
        <v>0.3084303936643279</v>
      </c>
      <c r="T178" s="34">
        <f>Calculations!X151</f>
        <v>0</v>
      </c>
      <c r="U178" s="34">
        <f>Calculations!AA151</f>
        <v>0</v>
      </c>
      <c r="V178" s="34">
        <f>Calculations!Y151</f>
        <v>0</v>
      </c>
      <c r="W178" s="34">
        <f>Calculations!AB151</f>
        <v>0</v>
      </c>
      <c r="X178" s="34">
        <f>Calculations!Z151</f>
        <v>0</v>
      </c>
      <c r="Y178" s="34">
        <f>Calculations!AC151</f>
        <v>0</v>
      </c>
      <c r="Z178" s="34">
        <f>Calculations!AE151</f>
        <v>4.5695190920000003E-2</v>
      </c>
      <c r="AA178" s="34">
        <f>Calculations!AG151</f>
        <v>2.8475055206761133</v>
      </c>
      <c r="AB178" s="34">
        <f>Calculations!AF151</f>
        <v>8.9230206179999993E-2</v>
      </c>
      <c r="AC178" s="34">
        <f>Calculations!AH151</f>
        <v>5.5603992366165995</v>
      </c>
      <c r="AD178" s="21" t="s">
        <v>54</v>
      </c>
      <c r="AE178" s="20" t="s">
        <v>786</v>
      </c>
      <c r="AF178" s="26" t="s">
        <v>795</v>
      </c>
      <c r="AG178" s="26" t="s">
        <v>796</v>
      </c>
      <c r="AH178" s="26"/>
      <c r="AI178" s="20"/>
    </row>
    <row r="179" spans="2:35" ht="25.5" x14ac:dyDescent="0.2">
      <c r="B179" s="11" t="str">
        <f>Calculations!A152</f>
        <v>CfS:352</v>
      </c>
      <c r="C179" s="20" t="str">
        <f>Calculations!B152</f>
        <v>Land at the junction of High Street and Church Lane, Tilbrook</v>
      </c>
      <c r="D179" s="11" t="str">
        <f>Calculations!C152</f>
        <v>Mixed Use</v>
      </c>
      <c r="E179" s="34">
        <f>Calculations!D152</f>
        <v>1.49825475655</v>
      </c>
      <c r="F179" s="34">
        <f>Calculations!H152</f>
        <v>1.49825475655</v>
      </c>
      <c r="G179" s="34">
        <f>Calculations!L152</f>
        <v>100</v>
      </c>
      <c r="H179" s="34">
        <f>Calculations!G152</f>
        <v>0</v>
      </c>
      <c r="I179" s="34">
        <f>Calculations!K152</f>
        <v>0</v>
      </c>
      <c r="J179" s="34">
        <f>Calculations!F152</f>
        <v>0</v>
      </c>
      <c r="K179" s="34">
        <f>Calculations!J152</f>
        <v>0</v>
      </c>
      <c r="L179" s="34">
        <f>Calculations!E152</f>
        <v>0</v>
      </c>
      <c r="M179" s="34">
        <f>Calculations!I152</f>
        <v>0</v>
      </c>
      <c r="N179" s="34">
        <f>Calculations!Q152</f>
        <v>0.16682584616000001</v>
      </c>
      <c r="O179" s="34">
        <f>Calculations!V152</f>
        <v>11.134678226828822</v>
      </c>
      <c r="P179" s="34">
        <f>Calculations!N152</f>
        <v>2.7261040010000001E-2</v>
      </c>
      <c r="Q179" s="34">
        <f>Calculations!T152</f>
        <v>4.4985856894725433</v>
      </c>
      <c r="R179" s="34">
        <f>Calculations!M152</f>
        <v>4.0139234060000001E-2</v>
      </c>
      <c r="S179" s="34">
        <f>Calculations!R152</f>
        <v>2.6790660189477911</v>
      </c>
      <c r="T179" s="34">
        <f>Calculations!X152</f>
        <v>0</v>
      </c>
      <c r="U179" s="34">
        <f>Calculations!AA152</f>
        <v>0</v>
      </c>
      <c r="V179" s="34">
        <f>Calculations!Y152</f>
        <v>0</v>
      </c>
      <c r="W179" s="34">
        <f>Calculations!AB152</f>
        <v>0</v>
      </c>
      <c r="X179" s="34">
        <f>Calculations!Z152</f>
        <v>0</v>
      </c>
      <c r="Y179" s="34">
        <f>Calculations!AC152</f>
        <v>0</v>
      </c>
      <c r="Z179" s="34">
        <f>Calculations!AE152</f>
        <v>5.2716809179999997E-2</v>
      </c>
      <c r="AA179" s="34">
        <f>Calculations!AG152</f>
        <v>3.518547760288103</v>
      </c>
      <c r="AB179" s="34">
        <f>Calculations!AF152</f>
        <v>7.1968782140000007E-2</v>
      </c>
      <c r="AC179" s="34">
        <f>Calculations!AH152</f>
        <v>4.8035076695315171</v>
      </c>
      <c r="AD179" s="21" t="s">
        <v>54</v>
      </c>
      <c r="AE179" s="20" t="s">
        <v>786</v>
      </c>
      <c r="AF179" s="26" t="s">
        <v>795</v>
      </c>
      <c r="AG179" s="26" t="s">
        <v>796</v>
      </c>
      <c r="AH179" s="26"/>
      <c r="AI179" s="20"/>
    </row>
    <row r="180" spans="2:35" ht="63.75" x14ac:dyDescent="0.2">
      <c r="B180" s="11" t="str">
        <f>Calculations!A153</f>
        <v>CfS:46</v>
      </c>
      <c r="C180" s="20" t="str">
        <f>Calculations!B153</f>
        <v>Galley Hill, Fenstanton</v>
      </c>
      <c r="D180" s="11" t="str">
        <f>Calculations!C153</f>
        <v>Employment</v>
      </c>
      <c r="E180" s="34">
        <f>Calculations!D153</f>
        <v>60.962146387300002</v>
      </c>
      <c r="F180" s="34">
        <f>Calculations!H153</f>
        <v>24.705065223620004</v>
      </c>
      <c r="G180" s="34">
        <f>Calculations!L153</f>
        <v>40.525254912557848</v>
      </c>
      <c r="H180" s="34">
        <f>Calculations!G153</f>
        <v>1.14906854733</v>
      </c>
      <c r="I180" s="34">
        <f>Calculations!K153</f>
        <v>1.8848885996070845</v>
      </c>
      <c r="J180" s="34">
        <f>Calculations!F153</f>
        <v>0.69755412555999996</v>
      </c>
      <c r="K180" s="34">
        <f>Calculations!J153</f>
        <v>1.1442414135623653</v>
      </c>
      <c r="L180" s="34">
        <f>Calculations!E153</f>
        <v>34.410458490789999</v>
      </c>
      <c r="M180" s="34">
        <f>Calculations!I153</f>
        <v>56.445615074272695</v>
      </c>
      <c r="N180" s="34">
        <f>Calculations!Q153</f>
        <v>0.64378279045999998</v>
      </c>
      <c r="O180" s="34">
        <f>Calculations!V153</f>
        <v>1.0560369485187888</v>
      </c>
      <c r="P180" s="34">
        <f>Calculations!N153</f>
        <v>3.9628952049999999E-2</v>
      </c>
      <c r="Q180" s="34">
        <f>Calculations!T153</f>
        <v>6.5005834601413806E-2</v>
      </c>
      <c r="R180" s="34">
        <f>Calculations!M153</f>
        <v>0</v>
      </c>
      <c r="S180" s="34">
        <f>Calculations!R153</f>
        <v>0</v>
      </c>
      <c r="T180" s="34">
        <f>Calculations!X153</f>
        <v>35.232032685679997</v>
      </c>
      <c r="U180" s="34">
        <f>Calculations!AA153</f>
        <v>57.793294320456781</v>
      </c>
      <c r="V180" s="34">
        <f>Calculations!Y153</f>
        <v>1.03593352615</v>
      </c>
      <c r="W180" s="34">
        <f>Calculations!AB153</f>
        <v>1.6993061884149996</v>
      </c>
      <c r="X180" s="34">
        <f>Calculations!Z153</f>
        <v>0.32329392191</v>
      </c>
      <c r="Y180" s="34">
        <f>Calculations!AC153</f>
        <v>0.53031912599676856</v>
      </c>
      <c r="Z180" s="34">
        <f>Calculations!AE153</f>
        <v>1.00037676E-2</v>
      </c>
      <c r="AA180" s="34">
        <f>Calculations!AG153</f>
        <v>1.6409802135976044E-2</v>
      </c>
      <c r="AB180" s="34">
        <f>Calculations!AF153</f>
        <v>0.20702054612000001</v>
      </c>
      <c r="AC180" s="34">
        <f>Calculations!AH153</f>
        <v>0.33958867656130914</v>
      </c>
      <c r="AD180" s="21" t="s">
        <v>55</v>
      </c>
      <c r="AE180" s="20" t="s">
        <v>782</v>
      </c>
      <c r="AF180" s="26" t="s">
        <v>783</v>
      </c>
      <c r="AG180" s="26" t="s">
        <v>784</v>
      </c>
      <c r="AH180" s="26"/>
      <c r="AI180" s="20"/>
    </row>
    <row r="181" spans="2:35" x14ac:dyDescent="0.2">
      <c r="B181" s="11" t="str">
        <f>Calculations!A154</f>
        <v>CfS:17</v>
      </c>
      <c r="C181" s="20" t="str">
        <f>Calculations!B154</f>
        <v>Land east of Fox Road, Catworth</v>
      </c>
      <c r="D181" s="11" t="str">
        <f>Calculations!C154</f>
        <v>Mixed Use</v>
      </c>
      <c r="E181" s="34">
        <f>Calculations!D154</f>
        <v>8.1937674126999998</v>
      </c>
      <c r="F181" s="34">
        <f>Calculations!H154</f>
        <v>8.1937674126999998</v>
      </c>
      <c r="G181" s="34">
        <f>Calculations!L154</f>
        <v>100</v>
      </c>
      <c r="H181" s="34">
        <f>Calculations!G154</f>
        <v>0</v>
      </c>
      <c r="I181" s="34">
        <f>Calculations!K154</f>
        <v>0</v>
      </c>
      <c r="J181" s="34">
        <f>Calculations!F154</f>
        <v>0</v>
      </c>
      <c r="K181" s="34">
        <f>Calculations!J154</f>
        <v>0</v>
      </c>
      <c r="L181" s="34">
        <f>Calculations!E154</f>
        <v>0</v>
      </c>
      <c r="M181" s="34">
        <f>Calculations!I154</f>
        <v>0</v>
      </c>
      <c r="N181" s="34">
        <f>Calculations!Q154</f>
        <v>1.8579858038700001</v>
      </c>
      <c r="O181" s="34">
        <f>Calculations!V154</f>
        <v>22.675598540790883</v>
      </c>
      <c r="P181" s="34">
        <f>Calculations!N154</f>
        <v>0.37394235476999999</v>
      </c>
      <c r="Q181" s="34">
        <f>Calculations!T154</f>
        <v>8.7758468127307054</v>
      </c>
      <c r="R181" s="34">
        <f>Calculations!M154</f>
        <v>0.34513012156</v>
      </c>
      <c r="S181" s="34">
        <f>Calculations!R154</f>
        <v>4.2121054232643047</v>
      </c>
      <c r="T181" s="34">
        <f>Calculations!X154</f>
        <v>0</v>
      </c>
      <c r="U181" s="34">
        <f>Calculations!AA154</f>
        <v>0</v>
      </c>
      <c r="V181" s="34">
        <f>Calculations!Y154</f>
        <v>0</v>
      </c>
      <c r="W181" s="34">
        <f>Calculations!AB154</f>
        <v>0</v>
      </c>
      <c r="X181" s="34">
        <f>Calculations!Z154</f>
        <v>0</v>
      </c>
      <c r="Y181" s="34">
        <f>Calculations!AC154</f>
        <v>0</v>
      </c>
      <c r="Z181" s="34">
        <f>Calculations!AE154</f>
        <v>0.86076144997000004</v>
      </c>
      <c r="AA181" s="34">
        <f>Calculations!AG154</f>
        <v>10.505075463038596</v>
      </c>
      <c r="AB181" s="34">
        <f>Calculations!AF154</f>
        <v>0.59506212081999998</v>
      </c>
      <c r="AC181" s="34">
        <f>Calculations!AH154</f>
        <v>7.262375057140118</v>
      </c>
      <c r="AD181" s="21" t="s">
        <v>54</v>
      </c>
      <c r="AE181" s="20" t="s">
        <v>786</v>
      </c>
      <c r="AF181" s="26" t="s">
        <v>795</v>
      </c>
      <c r="AG181" s="26" t="s">
        <v>796</v>
      </c>
      <c r="AH181" s="26"/>
      <c r="AI181" s="20"/>
    </row>
    <row r="182" spans="2:35" x14ac:dyDescent="0.2">
      <c r="B182" s="11" t="str">
        <f>Calculations!A155</f>
        <v>CfS:356</v>
      </c>
      <c r="C182" s="20" t="str">
        <f>Calculations!B155</f>
        <v>Land west of Fox Road, Catworth</v>
      </c>
      <c r="D182" s="11" t="str">
        <f>Calculations!C155</f>
        <v>Mixed Use</v>
      </c>
      <c r="E182" s="34">
        <f>Calculations!D155</f>
        <v>5.74147708966</v>
      </c>
      <c r="F182" s="34">
        <f>Calculations!H155</f>
        <v>5.74147708966</v>
      </c>
      <c r="G182" s="34">
        <f>Calculations!L155</f>
        <v>100</v>
      </c>
      <c r="H182" s="34">
        <f>Calculations!G155</f>
        <v>0</v>
      </c>
      <c r="I182" s="34">
        <f>Calculations!K155</f>
        <v>0</v>
      </c>
      <c r="J182" s="34">
        <f>Calculations!F155</f>
        <v>0</v>
      </c>
      <c r="K182" s="34">
        <f>Calculations!J155</f>
        <v>0</v>
      </c>
      <c r="L182" s="34">
        <f>Calculations!E155</f>
        <v>0</v>
      </c>
      <c r="M182" s="34">
        <f>Calculations!I155</f>
        <v>0</v>
      </c>
      <c r="N182" s="34">
        <f>Calculations!Q155</f>
        <v>3.2209105139999999E-2</v>
      </c>
      <c r="O182" s="34">
        <f>Calculations!V155</f>
        <v>0.56098987485304697</v>
      </c>
      <c r="P182" s="34">
        <f>Calculations!N155</f>
        <v>0</v>
      </c>
      <c r="Q182" s="34">
        <f>Calculations!T155</f>
        <v>0</v>
      </c>
      <c r="R182" s="34">
        <f>Calculations!M155</f>
        <v>0</v>
      </c>
      <c r="S182" s="34">
        <f>Calculations!R155</f>
        <v>0</v>
      </c>
      <c r="T182" s="34">
        <f>Calculations!X155</f>
        <v>0</v>
      </c>
      <c r="U182" s="34">
        <f>Calculations!AA155</f>
        <v>0</v>
      </c>
      <c r="V182" s="34">
        <f>Calculations!Y155</f>
        <v>0</v>
      </c>
      <c r="W182" s="34">
        <f>Calculations!AB155</f>
        <v>0</v>
      </c>
      <c r="X182" s="34">
        <f>Calculations!Z155</f>
        <v>0</v>
      </c>
      <c r="Y182" s="34">
        <f>Calculations!AC155</f>
        <v>0</v>
      </c>
      <c r="Z182" s="34">
        <f>Calculations!AE155</f>
        <v>2.645955E-5</v>
      </c>
      <c r="AA182" s="34">
        <f>Calculations!AG155</f>
        <v>4.6084917847450448E-4</v>
      </c>
      <c r="AB182" s="34">
        <f>Calculations!AF155</f>
        <v>2.720779341E-2</v>
      </c>
      <c r="AC182" s="34">
        <f>Calculations!AH155</f>
        <v>0.47388142432892993</v>
      </c>
      <c r="AD182" s="21" t="s">
        <v>54</v>
      </c>
      <c r="AE182" s="20" t="s">
        <v>786</v>
      </c>
      <c r="AF182" s="26" t="s">
        <v>797</v>
      </c>
      <c r="AG182" s="26" t="s">
        <v>796</v>
      </c>
      <c r="AH182" s="26"/>
      <c r="AI182" s="20"/>
    </row>
    <row r="183" spans="2:35" x14ac:dyDescent="0.2">
      <c r="B183" s="11" t="str">
        <f>Calculations!A156</f>
        <v>CfS:357</v>
      </c>
      <c r="C183" s="20" t="str">
        <f>Calculations!B156</f>
        <v>Land east of Church Road, Catworth</v>
      </c>
      <c r="D183" s="11" t="str">
        <f>Calculations!C156</f>
        <v>Mixed Use</v>
      </c>
      <c r="E183" s="34">
        <f>Calculations!D156</f>
        <v>11.068333433899999</v>
      </c>
      <c r="F183" s="34">
        <f>Calculations!H156</f>
        <v>11.068333433899999</v>
      </c>
      <c r="G183" s="34">
        <f>Calculations!L156</f>
        <v>100</v>
      </c>
      <c r="H183" s="34">
        <f>Calculations!G156</f>
        <v>0</v>
      </c>
      <c r="I183" s="34">
        <f>Calculations!K156</f>
        <v>0</v>
      </c>
      <c r="J183" s="34">
        <f>Calculations!F156</f>
        <v>0</v>
      </c>
      <c r="K183" s="34">
        <f>Calculations!J156</f>
        <v>0</v>
      </c>
      <c r="L183" s="34">
        <f>Calculations!E156</f>
        <v>0</v>
      </c>
      <c r="M183" s="34">
        <f>Calculations!I156</f>
        <v>0</v>
      </c>
      <c r="N183" s="34">
        <f>Calculations!Q156</f>
        <v>0.25799144672000002</v>
      </c>
      <c r="O183" s="34">
        <f>Calculations!V156</f>
        <v>2.3308969526507575</v>
      </c>
      <c r="P183" s="34">
        <f>Calculations!N156</f>
        <v>0</v>
      </c>
      <c r="Q183" s="34">
        <f>Calculations!T156</f>
        <v>0</v>
      </c>
      <c r="R183" s="34">
        <f>Calculations!M156</f>
        <v>0</v>
      </c>
      <c r="S183" s="34">
        <f>Calculations!R156</f>
        <v>0</v>
      </c>
      <c r="T183" s="34">
        <f>Calculations!X156</f>
        <v>0</v>
      </c>
      <c r="U183" s="34">
        <f>Calculations!AA156</f>
        <v>0</v>
      </c>
      <c r="V183" s="34">
        <f>Calculations!Y156</f>
        <v>0</v>
      </c>
      <c r="W183" s="34">
        <f>Calculations!AB156</f>
        <v>0</v>
      </c>
      <c r="X183" s="34">
        <f>Calculations!Z156</f>
        <v>0</v>
      </c>
      <c r="Y183" s="34">
        <f>Calculations!AC156</f>
        <v>0</v>
      </c>
      <c r="Z183" s="34">
        <f>Calculations!AE156</f>
        <v>6.8315152919999997E-2</v>
      </c>
      <c r="AA183" s="34">
        <f>Calculations!AG156</f>
        <v>0.61721263935512571</v>
      </c>
      <c r="AB183" s="34">
        <f>Calculations!AF156</f>
        <v>0.17304608419</v>
      </c>
      <c r="AC183" s="34">
        <f>Calculations!AH156</f>
        <v>1.5634339643219992</v>
      </c>
      <c r="AD183" s="21" t="s">
        <v>54</v>
      </c>
      <c r="AE183" s="20" t="s">
        <v>786</v>
      </c>
      <c r="AF183" s="26" t="s">
        <v>797</v>
      </c>
      <c r="AG183" s="26" t="s">
        <v>796</v>
      </c>
      <c r="AH183" s="26"/>
      <c r="AI183" s="20"/>
    </row>
    <row r="184" spans="2:35" x14ac:dyDescent="0.2">
      <c r="B184" s="11" t="str">
        <f>Calculations!A157</f>
        <v>CfS:358</v>
      </c>
      <c r="C184" s="20" t="str">
        <f>Calculations!B157</f>
        <v>Triangular land south of Church End, Catworth</v>
      </c>
      <c r="D184" s="11" t="str">
        <f>Calculations!C157</f>
        <v>Mixed Use</v>
      </c>
      <c r="E184" s="34">
        <f>Calculations!D157</f>
        <v>2.88808533048</v>
      </c>
      <c r="F184" s="34">
        <f>Calculations!H157</f>
        <v>2.88808533048</v>
      </c>
      <c r="G184" s="34">
        <f>Calculations!L157</f>
        <v>100</v>
      </c>
      <c r="H184" s="34">
        <f>Calculations!G157</f>
        <v>0</v>
      </c>
      <c r="I184" s="34">
        <f>Calculations!K157</f>
        <v>0</v>
      </c>
      <c r="J184" s="34">
        <f>Calculations!F157</f>
        <v>0</v>
      </c>
      <c r="K184" s="34">
        <f>Calculations!J157</f>
        <v>0</v>
      </c>
      <c r="L184" s="34">
        <f>Calculations!E157</f>
        <v>0</v>
      </c>
      <c r="M184" s="34">
        <f>Calculations!I157</f>
        <v>0</v>
      </c>
      <c r="N184" s="34">
        <f>Calculations!Q157</f>
        <v>0.20171621928</v>
      </c>
      <c r="O184" s="34">
        <f>Calculations!V157</f>
        <v>6.9844272657440758</v>
      </c>
      <c r="P184" s="34">
        <f>Calculations!N157</f>
        <v>5.0290242220000003E-2</v>
      </c>
      <c r="Q184" s="34">
        <f>Calculations!T157</f>
        <v>3.1734691787921432</v>
      </c>
      <c r="R184" s="34">
        <f>Calculations!M157</f>
        <v>4.1362255600000002E-2</v>
      </c>
      <c r="S184" s="34">
        <f>Calculations!R157</f>
        <v>1.4321687508147687</v>
      </c>
      <c r="T184" s="34">
        <f>Calculations!X157</f>
        <v>0</v>
      </c>
      <c r="U184" s="34">
        <f>Calculations!AA157</f>
        <v>0</v>
      </c>
      <c r="V184" s="34">
        <f>Calculations!Y157</f>
        <v>0</v>
      </c>
      <c r="W184" s="34">
        <f>Calculations!AB157</f>
        <v>0</v>
      </c>
      <c r="X184" s="34">
        <f>Calculations!Z157</f>
        <v>0</v>
      </c>
      <c r="Y184" s="34">
        <f>Calculations!AC157</f>
        <v>0</v>
      </c>
      <c r="Z184" s="34">
        <f>Calculations!AE157</f>
        <v>9.9713515729999994E-2</v>
      </c>
      <c r="AA184" s="34">
        <f>Calculations!AG157</f>
        <v>3.4525820507328149</v>
      </c>
      <c r="AB184" s="34">
        <f>Calculations!AF157</f>
        <v>5.9039634059999999E-2</v>
      </c>
      <c r="AC184" s="34">
        <f>Calculations!AH157</f>
        <v>2.0442482580730261</v>
      </c>
      <c r="AD184" s="21" t="s">
        <v>54</v>
      </c>
      <c r="AE184" s="20" t="s">
        <v>786</v>
      </c>
      <c r="AF184" s="26" t="s">
        <v>795</v>
      </c>
      <c r="AG184" s="26" t="s">
        <v>796</v>
      </c>
      <c r="AH184" s="26"/>
      <c r="AI184" s="20"/>
    </row>
    <row r="185" spans="2:35" x14ac:dyDescent="0.2">
      <c r="B185" s="11" t="str">
        <f>Calculations!A158</f>
        <v>CfS:135</v>
      </c>
      <c r="C185" s="20" t="str">
        <f>Calculations!B158</f>
        <v>New Road Field, Offord Cluny</v>
      </c>
      <c r="D185" s="11" t="str">
        <f>Calculations!C158</f>
        <v>Residential</v>
      </c>
      <c r="E185" s="34">
        <f>Calculations!D158</f>
        <v>3.8451383849999998</v>
      </c>
      <c r="F185" s="34">
        <f>Calculations!H158</f>
        <v>3.8451383849999998</v>
      </c>
      <c r="G185" s="34">
        <f>Calculations!L158</f>
        <v>100</v>
      </c>
      <c r="H185" s="34">
        <f>Calculations!G158</f>
        <v>0</v>
      </c>
      <c r="I185" s="34">
        <f>Calculations!K158</f>
        <v>0</v>
      </c>
      <c r="J185" s="34">
        <f>Calculations!F158</f>
        <v>0</v>
      </c>
      <c r="K185" s="34">
        <f>Calculations!J158</f>
        <v>0</v>
      </c>
      <c r="L185" s="34">
        <f>Calculations!E158</f>
        <v>0</v>
      </c>
      <c r="M185" s="34">
        <f>Calculations!I158</f>
        <v>0</v>
      </c>
      <c r="N185" s="34">
        <f>Calculations!Q158</f>
        <v>1.78182242685</v>
      </c>
      <c r="O185" s="34">
        <f>Calculations!V158</f>
        <v>46.339617679325734</v>
      </c>
      <c r="P185" s="34">
        <f>Calculations!N158</f>
        <v>0.14713562129999999</v>
      </c>
      <c r="Q185" s="34">
        <f>Calculations!T158</f>
        <v>19.645516811223949</v>
      </c>
      <c r="R185" s="34">
        <f>Calculations!M158</f>
        <v>0.60826168654000001</v>
      </c>
      <c r="S185" s="34">
        <f>Calculations!R158</f>
        <v>15.818980375656885</v>
      </c>
      <c r="T185" s="34">
        <f>Calculations!X158</f>
        <v>0</v>
      </c>
      <c r="U185" s="34">
        <f>Calculations!AA158</f>
        <v>0</v>
      </c>
      <c r="V185" s="34">
        <f>Calculations!Y158</f>
        <v>0</v>
      </c>
      <c r="W185" s="34">
        <f>Calculations!AB158</f>
        <v>0</v>
      </c>
      <c r="X185" s="34">
        <f>Calculations!Z158</f>
        <v>0</v>
      </c>
      <c r="Y185" s="34">
        <f>Calculations!AC158</f>
        <v>0</v>
      </c>
      <c r="Z185" s="34">
        <f>Calculations!AE158</f>
        <v>0.27608267111000001</v>
      </c>
      <c r="AA185" s="34">
        <f>Calculations!AG158</f>
        <v>7.1800451236555443</v>
      </c>
      <c r="AB185" s="34">
        <f>Calculations!AF158</f>
        <v>0.82085731780000004</v>
      </c>
      <c r="AC185" s="34">
        <f>Calculations!AH158</f>
        <v>21.347926540230361</v>
      </c>
      <c r="AD185" s="21" t="s">
        <v>54</v>
      </c>
      <c r="AE185" s="20" t="s">
        <v>786</v>
      </c>
      <c r="AF185" s="26" t="s">
        <v>795</v>
      </c>
      <c r="AG185" s="26" t="s">
        <v>796</v>
      </c>
      <c r="AH185" s="26"/>
      <c r="AI185" s="20"/>
    </row>
    <row r="186" spans="2:35" x14ac:dyDescent="0.2">
      <c r="B186" s="11" t="str">
        <f>Calculations!A159</f>
        <v>CfS:199</v>
      </c>
      <c r="C186" s="20" t="str">
        <f>Calculations!B159</f>
        <v>Land Adjacent to Manor Court, Offord Cluny</v>
      </c>
      <c r="D186" s="11" t="str">
        <f>Calculations!C159</f>
        <v>Residential</v>
      </c>
      <c r="E186" s="34">
        <f>Calculations!D159</f>
        <v>0.23864512839800001</v>
      </c>
      <c r="F186" s="34">
        <f>Calculations!H159</f>
        <v>0.23864512839800001</v>
      </c>
      <c r="G186" s="34">
        <f>Calculations!L159</f>
        <v>100</v>
      </c>
      <c r="H186" s="34">
        <f>Calculations!G159</f>
        <v>0</v>
      </c>
      <c r="I186" s="34">
        <f>Calculations!K159</f>
        <v>0</v>
      </c>
      <c r="J186" s="34">
        <f>Calculations!F159</f>
        <v>0</v>
      </c>
      <c r="K186" s="34">
        <f>Calculations!J159</f>
        <v>0</v>
      </c>
      <c r="L186" s="34">
        <f>Calculations!E159</f>
        <v>0</v>
      </c>
      <c r="M186" s="34">
        <f>Calculations!I159</f>
        <v>0</v>
      </c>
      <c r="N186" s="34">
        <f>Calculations!Q159</f>
        <v>0</v>
      </c>
      <c r="O186" s="34">
        <f>Calculations!V159</f>
        <v>0</v>
      </c>
      <c r="P186" s="34">
        <f>Calculations!N159</f>
        <v>0</v>
      </c>
      <c r="Q186" s="34">
        <f>Calculations!T159</f>
        <v>0</v>
      </c>
      <c r="R186" s="34">
        <f>Calculations!M159</f>
        <v>0</v>
      </c>
      <c r="S186" s="34">
        <f>Calculations!R159</f>
        <v>0</v>
      </c>
      <c r="T186" s="34">
        <f>Calculations!X159</f>
        <v>0</v>
      </c>
      <c r="U186" s="34">
        <f>Calculations!AA159</f>
        <v>0</v>
      </c>
      <c r="V186" s="34">
        <f>Calculations!Y159</f>
        <v>0</v>
      </c>
      <c r="W186" s="34">
        <f>Calculations!AB159</f>
        <v>0</v>
      </c>
      <c r="X186" s="34">
        <f>Calculations!Z159</f>
        <v>0</v>
      </c>
      <c r="Y186" s="34">
        <f>Calculations!AC159</f>
        <v>0</v>
      </c>
      <c r="Z186" s="34">
        <f>Calculations!AE159</f>
        <v>0</v>
      </c>
      <c r="AA186" s="34">
        <f>Calculations!AG159</f>
        <v>0</v>
      </c>
      <c r="AB186" s="34">
        <f>Calculations!AF159</f>
        <v>0</v>
      </c>
      <c r="AC186" s="34">
        <f>Calculations!AH159</f>
        <v>0</v>
      </c>
      <c r="AD186" s="21" t="s">
        <v>54</v>
      </c>
      <c r="AE186" s="20" t="s">
        <v>799</v>
      </c>
      <c r="AF186" s="26" t="s">
        <v>800</v>
      </c>
      <c r="AG186" s="26" t="s">
        <v>801</v>
      </c>
      <c r="AH186" s="26"/>
      <c r="AI186" s="20"/>
    </row>
    <row r="187" spans="2:35" x14ac:dyDescent="0.2">
      <c r="B187" s="11" t="str">
        <f>Calculations!A160</f>
        <v>CfS:201</v>
      </c>
      <c r="C187" s="20" t="str">
        <f>Calculations!B160</f>
        <v>Land Opposite Manor House, Offord Cluny</v>
      </c>
      <c r="D187" s="11" t="str">
        <f>Calculations!C160</f>
        <v>Residential</v>
      </c>
      <c r="E187" s="34">
        <f>Calculations!D160</f>
        <v>0.11826604295</v>
      </c>
      <c r="F187" s="34">
        <f>Calculations!H160</f>
        <v>0.11826604295</v>
      </c>
      <c r="G187" s="34">
        <f>Calculations!L160</f>
        <v>100</v>
      </c>
      <c r="H187" s="34">
        <f>Calculations!G160</f>
        <v>0</v>
      </c>
      <c r="I187" s="34">
        <f>Calculations!K160</f>
        <v>0</v>
      </c>
      <c r="J187" s="34">
        <f>Calculations!F160</f>
        <v>0</v>
      </c>
      <c r="K187" s="34">
        <f>Calculations!J160</f>
        <v>0</v>
      </c>
      <c r="L187" s="34">
        <f>Calculations!E160</f>
        <v>0</v>
      </c>
      <c r="M187" s="34">
        <f>Calculations!I160</f>
        <v>0</v>
      </c>
      <c r="N187" s="34">
        <f>Calculations!Q160</f>
        <v>1.234005011E-2</v>
      </c>
      <c r="O187" s="34">
        <f>Calculations!V160</f>
        <v>10.43414474873153</v>
      </c>
      <c r="P187" s="34">
        <f>Calculations!N160</f>
        <v>0</v>
      </c>
      <c r="Q187" s="34">
        <f>Calculations!T160</f>
        <v>0</v>
      </c>
      <c r="R187" s="34">
        <f>Calculations!M160</f>
        <v>0</v>
      </c>
      <c r="S187" s="34">
        <f>Calculations!R160</f>
        <v>0</v>
      </c>
      <c r="T187" s="34">
        <f>Calculations!X160</f>
        <v>0</v>
      </c>
      <c r="U187" s="34">
        <f>Calculations!AA160</f>
        <v>0</v>
      </c>
      <c r="V187" s="34">
        <f>Calculations!Y160</f>
        <v>0</v>
      </c>
      <c r="W187" s="34">
        <f>Calculations!AB160</f>
        <v>0</v>
      </c>
      <c r="X187" s="34">
        <f>Calculations!Z160</f>
        <v>0</v>
      </c>
      <c r="Y187" s="34">
        <f>Calculations!AC160</f>
        <v>0</v>
      </c>
      <c r="Z187" s="34">
        <f>Calculations!AE160</f>
        <v>1.6302764000000001E-3</v>
      </c>
      <c r="AA187" s="34">
        <f>Calculations!AG160</f>
        <v>1.3784822416771323</v>
      </c>
      <c r="AB187" s="34">
        <f>Calculations!AF160</f>
        <v>1.030960107E-2</v>
      </c>
      <c r="AC187" s="34">
        <f>Calculations!AH160</f>
        <v>8.7172960326056135</v>
      </c>
      <c r="AD187" s="21" t="s">
        <v>54</v>
      </c>
      <c r="AE187" s="20" t="s">
        <v>786</v>
      </c>
      <c r="AF187" s="26" t="s">
        <v>797</v>
      </c>
      <c r="AG187" s="26" t="s">
        <v>796</v>
      </c>
      <c r="AH187" s="26"/>
      <c r="AI187" s="20"/>
    </row>
    <row r="188" spans="2:35" x14ac:dyDescent="0.2">
      <c r="B188" s="11" t="str">
        <f>Calculations!A161</f>
        <v>CfS:202</v>
      </c>
      <c r="C188" s="20" t="str">
        <f>Calculations!B161</f>
        <v>Land south of Caxton Road, Great Gransden</v>
      </c>
      <c r="D188" s="11" t="str">
        <f>Calculations!C161</f>
        <v>Mixed Use</v>
      </c>
      <c r="E188" s="34">
        <f>Calculations!D161</f>
        <v>1.75763383419</v>
      </c>
      <c r="F188" s="34">
        <f>Calculations!H161</f>
        <v>1.75763383419</v>
      </c>
      <c r="G188" s="34">
        <f>Calculations!L161</f>
        <v>100</v>
      </c>
      <c r="H188" s="34">
        <f>Calculations!G161</f>
        <v>0</v>
      </c>
      <c r="I188" s="34">
        <f>Calculations!K161</f>
        <v>0</v>
      </c>
      <c r="J188" s="34">
        <f>Calculations!F161</f>
        <v>0</v>
      </c>
      <c r="K188" s="34">
        <f>Calculations!J161</f>
        <v>0</v>
      </c>
      <c r="L188" s="34">
        <f>Calculations!E161</f>
        <v>0</v>
      </c>
      <c r="M188" s="34">
        <f>Calculations!I161</f>
        <v>0</v>
      </c>
      <c r="N188" s="34">
        <f>Calculations!Q161</f>
        <v>4.8819417519999998E-2</v>
      </c>
      <c r="O188" s="34">
        <f>Calculations!V161</f>
        <v>2.7775647333563236</v>
      </c>
      <c r="P188" s="34">
        <f>Calculations!N161</f>
        <v>0</v>
      </c>
      <c r="Q188" s="34">
        <f>Calculations!T161</f>
        <v>0</v>
      </c>
      <c r="R188" s="34">
        <f>Calculations!M161</f>
        <v>0</v>
      </c>
      <c r="S188" s="34">
        <f>Calculations!R161</f>
        <v>0</v>
      </c>
      <c r="T188" s="34">
        <f>Calculations!X161</f>
        <v>0</v>
      </c>
      <c r="U188" s="34">
        <f>Calculations!AA161</f>
        <v>0</v>
      </c>
      <c r="V188" s="34">
        <f>Calculations!Y161</f>
        <v>0</v>
      </c>
      <c r="W188" s="34">
        <f>Calculations!AB161</f>
        <v>0</v>
      </c>
      <c r="X188" s="34">
        <f>Calculations!Z161</f>
        <v>0</v>
      </c>
      <c r="Y188" s="34">
        <f>Calculations!AC161</f>
        <v>0</v>
      </c>
      <c r="Z188" s="34">
        <f>Calculations!AE161</f>
        <v>1.040413875E-2</v>
      </c>
      <c r="AA188" s="34">
        <f>Calculations!AG161</f>
        <v>0.59194005870936794</v>
      </c>
      <c r="AB188" s="34">
        <f>Calculations!AF161</f>
        <v>2.240891226E-2</v>
      </c>
      <c r="AC188" s="34">
        <f>Calculations!AH161</f>
        <v>1.2749477066323702</v>
      </c>
      <c r="AD188" s="21" t="s">
        <v>54</v>
      </c>
      <c r="AE188" s="20" t="s">
        <v>786</v>
      </c>
      <c r="AF188" s="26" t="s">
        <v>797</v>
      </c>
      <c r="AG188" s="26" t="s">
        <v>796</v>
      </c>
      <c r="AH188" s="26"/>
      <c r="AI188" s="20"/>
    </row>
    <row r="189" spans="2:35" x14ac:dyDescent="0.2">
      <c r="B189" s="11" t="str">
        <f>Calculations!A162</f>
        <v>CfS:203</v>
      </c>
      <c r="C189" s="20" t="str">
        <f>Calculations!B162</f>
        <v>Land north of St James Road, Little Paxton</v>
      </c>
      <c r="D189" s="11" t="str">
        <f>Calculations!C162</f>
        <v>Mixed Use</v>
      </c>
      <c r="E189" s="34">
        <f>Calculations!D162</f>
        <v>20.3721033785</v>
      </c>
      <c r="F189" s="34">
        <f>Calculations!H162</f>
        <v>20.3721033785</v>
      </c>
      <c r="G189" s="34">
        <f>Calculations!L162</f>
        <v>100</v>
      </c>
      <c r="H189" s="34">
        <f>Calculations!G162</f>
        <v>0</v>
      </c>
      <c r="I189" s="34">
        <f>Calculations!K162</f>
        <v>0</v>
      </c>
      <c r="J189" s="34">
        <f>Calculations!F162</f>
        <v>0</v>
      </c>
      <c r="K189" s="34">
        <f>Calculations!J162</f>
        <v>0</v>
      </c>
      <c r="L189" s="34">
        <f>Calculations!E162</f>
        <v>0</v>
      </c>
      <c r="M189" s="34">
        <f>Calculations!I162</f>
        <v>0</v>
      </c>
      <c r="N189" s="34">
        <f>Calculations!Q162</f>
        <v>1.0783750165999999</v>
      </c>
      <c r="O189" s="34">
        <f>Calculations!V162</f>
        <v>5.2933906556653296</v>
      </c>
      <c r="P189" s="34">
        <f>Calculations!N162</f>
        <v>0.13765424427</v>
      </c>
      <c r="Q189" s="34">
        <f>Calculations!T162</f>
        <v>0.95095879060998756</v>
      </c>
      <c r="R189" s="34">
        <f>Calculations!M162</f>
        <v>5.607606364E-2</v>
      </c>
      <c r="S189" s="34">
        <f>Calculations!R162</f>
        <v>0.27525907658205145</v>
      </c>
      <c r="T189" s="34">
        <f>Calculations!X162</f>
        <v>0</v>
      </c>
      <c r="U189" s="34">
        <f>Calculations!AA162</f>
        <v>0</v>
      </c>
      <c r="V189" s="34">
        <f>Calculations!Y162</f>
        <v>0</v>
      </c>
      <c r="W189" s="34">
        <f>Calculations!AB162</f>
        <v>0</v>
      </c>
      <c r="X189" s="34">
        <f>Calculations!Z162</f>
        <v>0</v>
      </c>
      <c r="Y189" s="34">
        <f>Calculations!AC162</f>
        <v>0</v>
      </c>
      <c r="Z189" s="34">
        <f>Calculations!AE162</f>
        <v>0.28325320129999998</v>
      </c>
      <c r="AA189" s="34">
        <f>Calculations!AG162</f>
        <v>1.3903974274886874</v>
      </c>
      <c r="AB189" s="34">
        <f>Calculations!AF162</f>
        <v>0.45331359632000001</v>
      </c>
      <c r="AC189" s="34">
        <f>Calculations!AH162</f>
        <v>2.2251683485879576</v>
      </c>
      <c r="AD189" s="21" t="s">
        <v>54</v>
      </c>
      <c r="AE189" s="20" t="s">
        <v>786</v>
      </c>
      <c r="AF189" s="26" t="s">
        <v>795</v>
      </c>
      <c r="AG189" s="26" t="s">
        <v>796</v>
      </c>
      <c r="AH189" s="26"/>
      <c r="AI189" s="20"/>
    </row>
    <row r="190" spans="2:35" x14ac:dyDescent="0.2">
      <c r="B190" s="11" t="str">
        <f>Calculations!A163</f>
        <v>CfS:144</v>
      </c>
      <c r="C190" s="20" t="str">
        <f>Calculations!B163</f>
        <v>Land South East Of 73 Main Road, Stonely</v>
      </c>
      <c r="D190" s="11" t="str">
        <f>Calculations!C163</f>
        <v>Residential</v>
      </c>
      <c r="E190" s="34">
        <f>Calculations!D163</f>
        <v>0.38175972565999999</v>
      </c>
      <c r="F190" s="34">
        <f>Calculations!H163</f>
        <v>0.38175972565999999</v>
      </c>
      <c r="G190" s="34">
        <f>Calculations!L163</f>
        <v>100</v>
      </c>
      <c r="H190" s="34">
        <f>Calculations!G163</f>
        <v>0</v>
      </c>
      <c r="I190" s="34">
        <f>Calculations!K163</f>
        <v>0</v>
      </c>
      <c r="J190" s="34">
        <f>Calculations!F163</f>
        <v>0</v>
      </c>
      <c r="K190" s="34">
        <f>Calculations!J163</f>
        <v>0</v>
      </c>
      <c r="L190" s="34">
        <f>Calculations!E163</f>
        <v>0</v>
      </c>
      <c r="M190" s="34">
        <f>Calculations!I163</f>
        <v>0</v>
      </c>
      <c r="N190" s="34">
        <f>Calculations!Q163</f>
        <v>0.14485406444999999</v>
      </c>
      <c r="O190" s="34">
        <f>Calculations!V163</f>
        <v>37.94377843277497</v>
      </c>
      <c r="P190" s="34">
        <f>Calculations!N163</f>
        <v>2.758972124E-2</v>
      </c>
      <c r="Q190" s="34">
        <f>Calculations!T163</f>
        <v>12.985657652675295</v>
      </c>
      <c r="R190" s="34">
        <f>Calculations!M163</f>
        <v>2.198428979E-2</v>
      </c>
      <c r="S190" s="34">
        <f>Calculations!R163</f>
        <v>5.7586718326541035</v>
      </c>
      <c r="T190" s="34">
        <f>Calculations!X163</f>
        <v>0</v>
      </c>
      <c r="U190" s="34">
        <f>Calculations!AA163</f>
        <v>0</v>
      </c>
      <c r="V190" s="34">
        <f>Calculations!Y163</f>
        <v>0</v>
      </c>
      <c r="W190" s="34">
        <f>Calculations!AB163</f>
        <v>0</v>
      </c>
      <c r="X190" s="34">
        <f>Calculations!Z163</f>
        <v>0</v>
      </c>
      <c r="Y190" s="34">
        <f>Calculations!AC163</f>
        <v>0</v>
      </c>
      <c r="Z190" s="34">
        <f>Calculations!AE163</f>
        <v>5.9958290689999999E-2</v>
      </c>
      <c r="AA190" s="34">
        <f>Calculations!AG163</f>
        <v>15.705766391764334</v>
      </c>
      <c r="AB190" s="34">
        <f>Calculations!AF163</f>
        <v>6.0510290010000002E-2</v>
      </c>
      <c r="AC190" s="34">
        <f>Calculations!AH163</f>
        <v>15.85035977941037</v>
      </c>
      <c r="AD190" s="21" t="s">
        <v>54</v>
      </c>
      <c r="AE190" s="20" t="s">
        <v>786</v>
      </c>
      <c r="AF190" s="26" t="s">
        <v>795</v>
      </c>
      <c r="AG190" s="26" t="s">
        <v>796</v>
      </c>
      <c r="AH190" s="26"/>
      <c r="AI190" s="20"/>
    </row>
    <row r="191" spans="2:35" x14ac:dyDescent="0.2">
      <c r="B191" s="11" t="str">
        <f>Calculations!A164</f>
        <v>CfS:317</v>
      </c>
      <c r="C191" s="20" t="str">
        <f>Calculations!B164</f>
        <v>Land to the south west of Potton Road, St Neots</v>
      </c>
      <c r="D191" s="11" t="str">
        <f>Calculations!C164</f>
        <v>Residential</v>
      </c>
      <c r="E191" s="34">
        <f>Calculations!D164</f>
        <v>3.53894601463</v>
      </c>
      <c r="F191" s="34">
        <f>Calculations!H164</f>
        <v>3.53894601463</v>
      </c>
      <c r="G191" s="34">
        <f>Calculations!L164</f>
        <v>100</v>
      </c>
      <c r="H191" s="34">
        <f>Calculations!G164</f>
        <v>0</v>
      </c>
      <c r="I191" s="34">
        <f>Calculations!K164</f>
        <v>0</v>
      </c>
      <c r="J191" s="34">
        <f>Calculations!F164</f>
        <v>0</v>
      </c>
      <c r="K191" s="34">
        <f>Calculations!J164</f>
        <v>0</v>
      </c>
      <c r="L191" s="34">
        <f>Calculations!E164</f>
        <v>0</v>
      </c>
      <c r="M191" s="34">
        <f>Calculations!I164</f>
        <v>0</v>
      </c>
      <c r="N191" s="34">
        <f>Calculations!Q164</f>
        <v>0.35898759283000004</v>
      </c>
      <c r="O191" s="34">
        <f>Calculations!V164</f>
        <v>10.143912660604192</v>
      </c>
      <c r="P191" s="34">
        <f>Calculations!N164</f>
        <v>6.0604323020000003E-2</v>
      </c>
      <c r="Q191" s="34">
        <f>Calculations!T164</f>
        <v>3.0135393382413631</v>
      </c>
      <c r="R191" s="34">
        <f>Calculations!M164</f>
        <v>4.6043207289999999E-2</v>
      </c>
      <c r="S191" s="34">
        <f>Calculations!R164</f>
        <v>1.3010429404590356</v>
      </c>
      <c r="T191" s="34">
        <f>Calculations!X164</f>
        <v>0</v>
      </c>
      <c r="U191" s="34">
        <f>Calculations!AA164</f>
        <v>0</v>
      </c>
      <c r="V191" s="34">
        <f>Calculations!Y164</f>
        <v>0</v>
      </c>
      <c r="W191" s="34">
        <f>Calculations!AB164</f>
        <v>0</v>
      </c>
      <c r="X191" s="34">
        <f>Calculations!Z164</f>
        <v>0</v>
      </c>
      <c r="Y191" s="34">
        <f>Calculations!AC164</f>
        <v>0</v>
      </c>
      <c r="Z191" s="34">
        <f>Calculations!AE164</f>
        <v>0.1532882314</v>
      </c>
      <c r="AA191" s="34">
        <f>Calculations!AG164</f>
        <v>4.3314656614231071</v>
      </c>
      <c r="AB191" s="34">
        <f>Calculations!AF164</f>
        <v>0.12226803856</v>
      </c>
      <c r="AC191" s="34">
        <f>Calculations!AH164</f>
        <v>3.4549280507400795</v>
      </c>
      <c r="AD191" s="21" t="s">
        <v>54</v>
      </c>
      <c r="AE191" s="20" t="s">
        <v>786</v>
      </c>
      <c r="AF191" s="26" t="s">
        <v>795</v>
      </c>
      <c r="AG191" s="26" t="s">
        <v>796</v>
      </c>
      <c r="AH191" s="26"/>
      <c r="AI191" s="20"/>
    </row>
    <row r="192" spans="2:35" x14ac:dyDescent="0.2">
      <c r="B192" s="11" t="str">
        <f>Calculations!A165</f>
        <v>CfS:292</v>
      </c>
      <c r="C192" s="20" t="str">
        <f>Calculations!B165</f>
        <v>Land at Marley Road, St Ives</v>
      </c>
      <c r="D192" s="11" t="str">
        <f>Calculations!C165</f>
        <v>Residential</v>
      </c>
      <c r="E192" s="34">
        <f>Calculations!D165</f>
        <v>36.120529263999998</v>
      </c>
      <c r="F192" s="34">
        <f>Calculations!H165</f>
        <v>32.135478026059999</v>
      </c>
      <c r="G192" s="34">
        <f>Calculations!L165</f>
        <v>88.967350924418071</v>
      </c>
      <c r="H192" s="34">
        <f>Calculations!G165</f>
        <v>0</v>
      </c>
      <c r="I192" s="34">
        <f>Calculations!K165</f>
        <v>0</v>
      </c>
      <c r="J192" s="34">
        <f>Calculations!F165</f>
        <v>3.98505123794</v>
      </c>
      <c r="K192" s="34">
        <f>Calculations!J165</f>
        <v>11.03264907558194</v>
      </c>
      <c r="L192" s="34">
        <f>Calculations!E165</f>
        <v>0</v>
      </c>
      <c r="M192" s="34">
        <f>Calculations!I165</f>
        <v>0</v>
      </c>
      <c r="N192" s="34">
        <f>Calculations!Q165</f>
        <v>4.8929086720600008</v>
      </c>
      <c r="O192" s="34">
        <f>Calculations!V165</f>
        <v>13.546060292468038</v>
      </c>
      <c r="P192" s="34">
        <f>Calculations!N165</f>
        <v>1.2520766290100001</v>
      </c>
      <c r="Q192" s="34">
        <f>Calculations!T165</f>
        <v>7.0997832217146453</v>
      </c>
      <c r="R192" s="34">
        <f>Calculations!M165</f>
        <v>1.3124026472699999</v>
      </c>
      <c r="S192" s="34">
        <f>Calculations!R165</f>
        <v>3.633398164456088</v>
      </c>
      <c r="T192" s="34">
        <f>Calculations!X165</f>
        <v>4.0090453757000004</v>
      </c>
      <c r="U192" s="34">
        <f>Calculations!AA165</f>
        <v>11.09907705504102</v>
      </c>
      <c r="V192" s="34">
        <f>Calculations!Y165</f>
        <v>0</v>
      </c>
      <c r="W192" s="34">
        <f>Calculations!AB165</f>
        <v>0</v>
      </c>
      <c r="X192" s="34">
        <f>Calculations!Z165</f>
        <v>0</v>
      </c>
      <c r="Y192" s="34">
        <f>Calculations!AC165</f>
        <v>0</v>
      </c>
      <c r="Z192" s="34">
        <f>Calculations!AE165</f>
        <v>2.1643970722999999</v>
      </c>
      <c r="AA192" s="34">
        <f>Calculations!AG165</f>
        <v>5.9921521539197791</v>
      </c>
      <c r="AB192" s="34">
        <f>Calculations!AF165</f>
        <v>1.3085666412900001</v>
      </c>
      <c r="AC192" s="34">
        <f>Calculations!AH165</f>
        <v>3.6227781484758039</v>
      </c>
      <c r="AD192" s="21" t="s">
        <v>54</v>
      </c>
      <c r="AE192" s="20" t="s">
        <v>786</v>
      </c>
      <c r="AF192" s="26" t="s">
        <v>787</v>
      </c>
      <c r="AG192" s="26" t="s">
        <v>788</v>
      </c>
      <c r="AH192" s="26"/>
      <c r="AI192" s="20"/>
    </row>
    <row r="193" spans="2:35" ht="63.75" x14ac:dyDescent="0.2">
      <c r="B193" s="11" t="str">
        <f>Calculations!A166</f>
        <v>CfS:293</v>
      </c>
      <c r="C193" s="20" t="str">
        <f>Calculations!B166</f>
        <v>Land at Ramsey Road, Warboys</v>
      </c>
      <c r="D193" s="11" t="str">
        <f>Calculations!C166</f>
        <v>Mixed Use</v>
      </c>
      <c r="E193" s="34">
        <f>Calculations!D166</f>
        <v>27.031381662800001</v>
      </c>
      <c r="F193" s="34">
        <f>Calculations!H166</f>
        <v>26.72320439085</v>
      </c>
      <c r="G193" s="34">
        <f>Calculations!L166</f>
        <v>98.85992778395746</v>
      </c>
      <c r="H193" s="34">
        <f>Calculations!G166</f>
        <v>0</v>
      </c>
      <c r="I193" s="34">
        <f>Calculations!K166</f>
        <v>0</v>
      </c>
      <c r="J193" s="34">
        <f>Calculations!F166</f>
        <v>0</v>
      </c>
      <c r="K193" s="34">
        <f>Calculations!J166</f>
        <v>0</v>
      </c>
      <c r="L193" s="34">
        <f>Calculations!E166</f>
        <v>0.30817727195</v>
      </c>
      <c r="M193" s="34">
        <f>Calculations!I166</f>
        <v>1.1400722160425372</v>
      </c>
      <c r="N193" s="34">
        <f>Calculations!Q166</f>
        <v>2.86961452238</v>
      </c>
      <c r="O193" s="34">
        <f>Calculations!V166</f>
        <v>10.61586328873859</v>
      </c>
      <c r="P193" s="34">
        <f>Calculations!N166</f>
        <v>0.60557087403999998</v>
      </c>
      <c r="Q193" s="34">
        <f>Calculations!T166</f>
        <v>3.948361404140841</v>
      </c>
      <c r="R193" s="34">
        <f>Calculations!M166</f>
        <v>0.46172576654000003</v>
      </c>
      <c r="S193" s="34">
        <f>Calculations!R166</f>
        <v>1.7081101228925231</v>
      </c>
      <c r="T193" s="34">
        <f>Calculations!X166</f>
        <v>0</v>
      </c>
      <c r="U193" s="34">
        <f>Calculations!AA166</f>
        <v>0</v>
      </c>
      <c r="V193" s="34">
        <f>Calculations!Y166</f>
        <v>0</v>
      </c>
      <c r="W193" s="34">
        <f>Calculations!AB166</f>
        <v>0</v>
      </c>
      <c r="X193" s="34">
        <f>Calculations!Z166</f>
        <v>0</v>
      </c>
      <c r="Y193" s="34">
        <f>Calculations!AC166</f>
        <v>0</v>
      </c>
      <c r="Z193" s="34">
        <f>Calculations!AE166</f>
        <v>1.55786606766</v>
      </c>
      <c r="AA193" s="34">
        <f>Calculations!AG166</f>
        <v>5.7631758786636542</v>
      </c>
      <c r="AB193" s="34">
        <f>Calculations!AF166</f>
        <v>1.0805144016199999</v>
      </c>
      <c r="AC193" s="34">
        <f>Calculations!AH166</f>
        <v>3.9972592414947856</v>
      </c>
      <c r="AD193" s="21" t="s">
        <v>54</v>
      </c>
      <c r="AE193" s="20" t="s">
        <v>782</v>
      </c>
      <c r="AF193" s="26" t="s">
        <v>783</v>
      </c>
      <c r="AG193" s="26" t="s">
        <v>784</v>
      </c>
      <c r="AH193" s="26"/>
      <c r="AI193" s="20"/>
    </row>
    <row r="194" spans="2:35" x14ac:dyDescent="0.2">
      <c r="B194" s="11" t="str">
        <f>Calculations!A167</f>
        <v>CfS:294</v>
      </c>
      <c r="C194" s="20" t="str">
        <f>Calculations!B167</f>
        <v>Land at Mill Road, Buckden</v>
      </c>
      <c r="D194" s="11" t="str">
        <f>Calculations!C167</f>
        <v>Residential</v>
      </c>
      <c r="E194" s="34">
        <f>Calculations!D167</f>
        <v>11.487603701299999</v>
      </c>
      <c r="F194" s="34">
        <f>Calculations!H167</f>
        <v>11.487603701299999</v>
      </c>
      <c r="G194" s="34">
        <f>Calculations!L167</f>
        <v>100</v>
      </c>
      <c r="H194" s="34">
        <f>Calculations!G167</f>
        <v>0</v>
      </c>
      <c r="I194" s="34">
        <f>Calculations!K167</f>
        <v>0</v>
      </c>
      <c r="J194" s="34">
        <f>Calculations!F167</f>
        <v>0</v>
      </c>
      <c r="K194" s="34">
        <f>Calculations!J167</f>
        <v>0</v>
      </c>
      <c r="L194" s="34">
        <f>Calculations!E167</f>
        <v>0</v>
      </c>
      <c r="M194" s="34">
        <f>Calculations!I167</f>
        <v>0</v>
      </c>
      <c r="N194" s="34">
        <f>Calculations!Q167</f>
        <v>0.18805864497999999</v>
      </c>
      <c r="O194" s="34">
        <f>Calculations!V167</f>
        <v>1.6370572128869509</v>
      </c>
      <c r="P194" s="34">
        <f>Calculations!N167</f>
        <v>0</v>
      </c>
      <c r="Q194" s="34">
        <f>Calculations!T167</f>
        <v>0</v>
      </c>
      <c r="R194" s="34">
        <f>Calculations!M167</f>
        <v>0</v>
      </c>
      <c r="S194" s="34">
        <f>Calculations!R167</f>
        <v>0</v>
      </c>
      <c r="T194" s="34">
        <f>Calculations!X167</f>
        <v>0</v>
      </c>
      <c r="U194" s="34">
        <f>Calculations!AA167</f>
        <v>0</v>
      </c>
      <c r="V194" s="34">
        <f>Calculations!Y167</f>
        <v>0</v>
      </c>
      <c r="W194" s="34">
        <f>Calculations!AB167</f>
        <v>0</v>
      </c>
      <c r="X194" s="34">
        <f>Calculations!Z167</f>
        <v>0</v>
      </c>
      <c r="Y194" s="34">
        <f>Calculations!AC167</f>
        <v>0</v>
      </c>
      <c r="Z194" s="34">
        <f>Calculations!AE167</f>
        <v>3.5080436389999997E-2</v>
      </c>
      <c r="AA194" s="34">
        <f>Calculations!AG167</f>
        <v>0.30537645014712778</v>
      </c>
      <c r="AB194" s="34">
        <f>Calculations!AF167</f>
        <v>0.13541096904</v>
      </c>
      <c r="AC194" s="34">
        <f>Calculations!AH167</f>
        <v>1.1787573158070919</v>
      </c>
      <c r="AD194" s="21" t="s">
        <v>54</v>
      </c>
      <c r="AE194" s="20" t="s">
        <v>786</v>
      </c>
      <c r="AF194" s="26" t="s">
        <v>797</v>
      </c>
      <c r="AG194" s="26" t="s">
        <v>796</v>
      </c>
      <c r="AH194" s="26"/>
      <c r="AI194" s="20"/>
    </row>
    <row r="195" spans="2:35" ht="63.75" x14ac:dyDescent="0.2">
      <c r="B195" s="11" t="str">
        <f>Calculations!A168</f>
        <v>CfS:155</v>
      </c>
      <c r="C195" s="20" t="str">
        <f>Calculations!B168</f>
        <v>Land to the west of Toll Bar Way and Green End Road, Sawtry</v>
      </c>
      <c r="D195" s="11" t="str">
        <f>Calculations!C168</f>
        <v>Mixed Use</v>
      </c>
      <c r="E195" s="34">
        <f>Calculations!D168</f>
        <v>18.826194117099998</v>
      </c>
      <c r="F195" s="34">
        <f>Calculations!H168</f>
        <v>18.491149727379998</v>
      </c>
      <c r="G195" s="34">
        <f>Calculations!L168</f>
        <v>98.220328614291319</v>
      </c>
      <c r="H195" s="34">
        <f>Calculations!G168</f>
        <v>0</v>
      </c>
      <c r="I195" s="34">
        <f>Calculations!K168</f>
        <v>0</v>
      </c>
      <c r="J195" s="34">
        <f>Calculations!F168</f>
        <v>0</v>
      </c>
      <c r="K195" s="34">
        <f>Calculations!J168</f>
        <v>0</v>
      </c>
      <c r="L195" s="34">
        <f>Calculations!E168</f>
        <v>0.33504438972</v>
      </c>
      <c r="M195" s="34">
        <f>Calculations!I168</f>
        <v>1.7796713857086823</v>
      </c>
      <c r="N195" s="34">
        <f>Calculations!Q168</f>
        <v>2.9779420938200003</v>
      </c>
      <c r="O195" s="34">
        <f>Calculations!V168</f>
        <v>15.818078127193585</v>
      </c>
      <c r="P195" s="34">
        <f>Calculations!N168</f>
        <v>0.46855419292</v>
      </c>
      <c r="Q195" s="34">
        <f>Calculations!T168</f>
        <v>6.3085856110515302</v>
      </c>
      <c r="R195" s="34">
        <f>Calculations!M168</f>
        <v>0.71911238026000002</v>
      </c>
      <c r="S195" s="34">
        <f>Calculations!R168</f>
        <v>3.8197437877623064</v>
      </c>
      <c r="T195" s="34">
        <f>Calculations!X168</f>
        <v>0</v>
      </c>
      <c r="U195" s="34">
        <f>Calculations!AA168</f>
        <v>0</v>
      </c>
      <c r="V195" s="34">
        <f>Calculations!Y168</f>
        <v>0</v>
      </c>
      <c r="W195" s="34">
        <f>Calculations!AB168</f>
        <v>0</v>
      </c>
      <c r="X195" s="34">
        <f>Calculations!Z168</f>
        <v>0</v>
      </c>
      <c r="Y195" s="34">
        <f>Calculations!AC168</f>
        <v>0</v>
      </c>
      <c r="Z195" s="34">
        <f>Calculations!AE168</f>
        <v>1.1790617006299999</v>
      </c>
      <c r="AA195" s="34">
        <f>Calculations!AG168</f>
        <v>6.2628786960134857</v>
      </c>
      <c r="AB195" s="34">
        <f>Calculations!AF168</f>
        <v>1.11877148025</v>
      </c>
      <c r="AC195" s="34">
        <f>Calculations!AH168</f>
        <v>5.942632235125048</v>
      </c>
      <c r="AD195" s="21" t="s">
        <v>54</v>
      </c>
      <c r="AE195" s="20" t="s">
        <v>782</v>
      </c>
      <c r="AF195" s="26" t="s">
        <v>783</v>
      </c>
      <c r="AG195" s="26" t="s">
        <v>784</v>
      </c>
      <c r="AH195" s="26"/>
      <c r="AI195" s="20"/>
    </row>
    <row r="196" spans="2:35" ht="63.75" x14ac:dyDescent="0.2">
      <c r="B196" s="11" t="str">
        <f>Calculations!A169</f>
        <v>CfS:205</v>
      </c>
      <c r="C196" s="20" t="str">
        <f>Calculations!B169</f>
        <v>Burgess and Walker, St Ives</v>
      </c>
      <c r="D196" s="11" t="str">
        <f>Calculations!C169</f>
        <v>Infrastructure</v>
      </c>
      <c r="E196" s="34">
        <f>Calculations!D169</f>
        <v>6.3886429573400001</v>
      </c>
      <c r="F196" s="34">
        <f>Calculations!H169</f>
        <v>1.2804087829999755E-2</v>
      </c>
      <c r="G196" s="34">
        <f>Calculations!L169</f>
        <v>0.20041952438880564</v>
      </c>
      <c r="H196" s="34">
        <f>Calculations!G169</f>
        <v>1.43496651872</v>
      </c>
      <c r="I196" s="34">
        <f>Calculations!K169</f>
        <v>22.461210123995851</v>
      </c>
      <c r="J196" s="34">
        <f>Calculations!F169</f>
        <v>0.89261216274999999</v>
      </c>
      <c r="K196" s="34">
        <f>Calculations!J169</f>
        <v>13.971858635869852</v>
      </c>
      <c r="L196" s="34">
        <f>Calculations!E169</f>
        <v>4.0482601880400004</v>
      </c>
      <c r="M196" s="34">
        <f>Calculations!I169</f>
        <v>63.366511715745489</v>
      </c>
      <c r="N196" s="34">
        <f>Calculations!Q169</f>
        <v>3.3434007487300001</v>
      </c>
      <c r="O196" s="34">
        <f>Calculations!V169</f>
        <v>52.333504486875746</v>
      </c>
      <c r="P196" s="34">
        <f>Calculations!N169</f>
        <v>3.0387729209999999E-2</v>
      </c>
      <c r="Q196" s="34">
        <f>Calculations!T169</f>
        <v>1.0039268852286034</v>
      </c>
      <c r="R196" s="34">
        <f>Calculations!M169</f>
        <v>3.374957504E-2</v>
      </c>
      <c r="S196" s="34">
        <f>Calculations!R169</f>
        <v>0.52827455322455685</v>
      </c>
      <c r="T196" s="34">
        <f>Calculations!X169</f>
        <v>4.8789007395699997</v>
      </c>
      <c r="U196" s="34">
        <f>Calculations!AA169</f>
        <v>76.368342575234436</v>
      </c>
      <c r="V196" s="34">
        <f>Calculations!Y169</f>
        <v>1.49693814411</v>
      </c>
      <c r="W196" s="34">
        <f>Calculations!AB169</f>
        <v>23.431238122176591</v>
      </c>
      <c r="X196" s="34">
        <f>Calculations!Z169</f>
        <v>0.51128172995999999</v>
      </c>
      <c r="Y196" s="34">
        <f>Calculations!AC169</f>
        <v>8.0029786196234571</v>
      </c>
      <c r="Z196" s="34">
        <f>Calculations!AE169</f>
        <v>5.784182719E-2</v>
      </c>
      <c r="AA196" s="34">
        <f>Calculations!AG169</f>
        <v>0.90538519019199104</v>
      </c>
      <c r="AB196" s="34">
        <f>Calculations!AF169</f>
        <v>0.24129309098000001</v>
      </c>
      <c r="AC196" s="34">
        <f>Calculations!AH169</f>
        <v>3.7769068109022288</v>
      </c>
      <c r="AD196" s="21" t="s">
        <v>55</v>
      </c>
      <c r="AE196" s="20" t="s">
        <v>782</v>
      </c>
      <c r="AF196" s="26" t="s">
        <v>783</v>
      </c>
      <c r="AG196" s="26" t="s">
        <v>784</v>
      </c>
      <c r="AH196" s="26"/>
      <c r="AI196" s="20"/>
    </row>
    <row r="197" spans="2:35" x14ac:dyDescent="0.2">
      <c r="B197" s="11" t="str">
        <f>Calculations!A170</f>
        <v>CfS:159</v>
      </c>
      <c r="C197" s="20" t="str">
        <f>Calculations!B170</f>
        <v>Land at Cranbrook Plants, Colne Road, Somersham</v>
      </c>
      <c r="D197" s="11" t="str">
        <f>Calculations!C170</f>
        <v>Residential</v>
      </c>
      <c r="E197" s="34">
        <f>Calculations!D170</f>
        <v>3.21889329553</v>
      </c>
      <c r="F197" s="34">
        <f>Calculations!H170</f>
        <v>3.21889329553</v>
      </c>
      <c r="G197" s="34">
        <f>Calculations!L170</f>
        <v>100</v>
      </c>
      <c r="H197" s="34">
        <f>Calculations!G170</f>
        <v>0</v>
      </c>
      <c r="I197" s="34">
        <f>Calculations!K170</f>
        <v>0</v>
      </c>
      <c r="J197" s="34">
        <f>Calculations!F170</f>
        <v>0</v>
      </c>
      <c r="K197" s="34">
        <f>Calculations!J170</f>
        <v>0</v>
      </c>
      <c r="L197" s="34">
        <f>Calculations!E170</f>
        <v>0</v>
      </c>
      <c r="M197" s="34">
        <f>Calculations!I170</f>
        <v>0</v>
      </c>
      <c r="N197" s="34">
        <f>Calculations!Q170</f>
        <v>8.5425897609999996E-2</v>
      </c>
      <c r="O197" s="34">
        <f>Calculations!V170</f>
        <v>2.6538903208947278</v>
      </c>
      <c r="P197" s="34">
        <f>Calculations!N170</f>
        <v>7.2880844000000004E-3</v>
      </c>
      <c r="Q197" s="34">
        <f>Calculations!T170</f>
        <v>1.1042942050723443</v>
      </c>
      <c r="R197" s="34">
        <f>Calculations!M170</f>
        <v>2.825796773E-2</v>
      </c>
      <c r="S197" s="34">
        <f>Calculations!R170</f>
        <v>0.87787836177238809</v>
      </c>
      <c r="T197" s="34">
        <f>Calculations!X170</f>
        <v>0</v>
      </c>
      <c r="U197" s="34">
        <f>Calculations!AA170</f>
        <v>0</v>
      </c>
      <c r="V197" s="34">
        <f>Calculations!Y170</f>
        <v>0</v>
      </c>
      <c r="W197" s="34">
        <f>Calculations!AB170</f>
        <v>0</v>
      </c>
      <c r="X197" s="34">
        <f>Calculations!Z170</f>
        <v>0</v>
      </c>
      <c r="Y197" s="34">
        <f>Calculations!AC170</f>
        <v>0</v>
      </c>
      <c r="Z197" s="34">
        <f>Calculations!AE170</f>
        <v>2.9061950850000001E-2</v>
      </c>
      <c r="AA197" s="34">
        <f>Calculations!AG170</f>
        <v>0.90285536617065365</v>
      </c>
      <c r="AB197" s="34">
        <f>Calculations!AF170</f>
        <v>2.490561602E-2</v>
      </c>
      <c r="AC197" s="34">
        <f>Calculations!AH170</f>
        <v>0.77373226551454288</v>
      </c>
      <c r="AD197" s="21" t="s">
        <v>54</v>
      </c>
      <c r="AE197" s="20" t="s">
        <v>786</v>
      </c>
      <c r="AF197" s="26" t="s">
        <v>795</v>
      </c>
      <c r="AG197" s="26" t="s">
        <v>796</v>
      </c>
      <c r="AH197" s="26"/>
      <c r="AI197" s="20"/>
    </row>
    <row r="198" spans="2:35" x14ac:dyDescent="0.2">
      <c r="B198" s="11" t="str">
        <f>Calculations!A171</f>
        <v>CfS:213</v>
      </c>
      <c r="C198" s="20" t="str">
        <f>Calculations!B171</f>
        <v>Land to South-West of College Farm, Somersham</v>
      </c>
      <c r="D198" s="11" t="str">
        <f>Calculations!C171</f>
        <v>Residential</v>
      </c>
      <c r="E198" s="34">
        <f>Calculations!D171</f>
        <v>5.6440452071599996</v>
      </c>
      <c r="F198" s="34">
        <f>Calculations!H171</f>
        <v>5.6440452071599996</v>
      </c>
      <c r="G198" s="34">
        <f>Calculations!L171</f>
        <v>100</v>
      </c>
      <c r="H198" s="34">
        <f>Calculations!G171</f>
        <v>0</v>
      </c>
      <c r="I198" s="34">
        <f>Calculations!K171</f>
        <v>0</v>
      </c>
      <c r="J198" s="34">
        <f>Calculations!F171</f>
        <v>0</v>
      </c>
      <c r="K198" s="34">
        <f>Calculations!J171</f>
        <v>0</v>
      </c>
      <c r="L198" s="34">
        <f>Calculations!E171</f>
        <v>0</v>
      </c>
      <c r="M198" s="34">
        <f>Calculations!I171</f>
        <v>0</v>
      </c>
      <c r="N198" s="34">
        <f>Calculations!Q171</f>
        <v>0.15112309436999999</v>
      </c>
      <c r="O198" s="34">
        <f>Calculations!V171</f>
        <v>2.6775670431960075</v>
      </c>
      <c r="P198" s="34">
        <f>Calculations!N171</f>
        <v>2.9610506830000001E-2</v>
      </c>
      <c r="Q198" s="34">
        <f>Calculations!T171</f>
        <v>1.0677660315964153</v>
      </c>
      <c r="R198" s="34">
        <f>Calculations!M171</f>
        <v>3.0654690700000001E-2</v>
      </c>
      <c r="S198" s="34">
        <f>Calculations!R171</f>
        <v>0.54313333034809241</v>
      </c>
      <c r="T198" s="34">
        <f>Calculations!X171</f>
        <v>0</v>
      </c>
      <c r="U198" s="34">
        <f>Calculations!AA171</f>
        <v>0</v>
      </c>
      <c r="V198" s="34">
        <f>Calculations!Y171</f>
        <v>0</v>
      </c>
      <c r="W198" s="34">
        <f>Calculations!AB171</f>
        <v>0</v>
      </c>
      <c r="X198" s="34">
        <f>Calculations!Z171</f>
        <v>0</v>
      </c>
      <c r="Y198" s="34">
        <f>Calculations!AC171</f>
        <v>0</v>
      </c>
      <c r="Z198" s="34">
        <f>Calculations!AE171</f>
        <v>6.6460615390000005E-2</v>
      </c>
      <c r="AA198" s="34">
        <f>Calculations!AG171</f>
        <v>1.1775351357159312</v>
      </c>
      <c r="AB198" s="34">
        <f>Calculations!AF171</f>
        <v>4.3137777490000001E-2</v>
      </c>
      <c r="AC198" s="34">
        <f>Calculations!AH171</f>
        <v>0.76430602354629784</v>
      </c>
      <c r="AD198" s="21" t="s">
        <v>54</v>
      </c>
      <c r="AE198" s="20" t="s">
        <v>786</v>
      </c>
      <c r="AF198" s="26" t="s">
        <v>795</v>
      </c>
      <c r="AG198" s="26" t="s">
        <v>796</v>
      </c>
      <c r="AH198" s="26"/>
      <c r="AI198" s="20"/>
    </row>
    <row r="199" spans="2:35" x14ac:dyDescent="0.2">
      <c r="B199" s="11" t="str">
        <f>Calculations!A172</f>
        <v>CfS:214</v>
      </c>
      <c r="C199" s="20" t="str">
        <f>Calculations!B172</f>
        <v>Strawberry End, Pidley</v>
      </c>
      <c r="D199" s="11" t="str">
        <f>Calculations!C172</f>
        <v>Residential</v>
      </c>
      <c r="E199" s="34">
        <f>Calculations!D172</f>
        <v>2.41010292609</v>
      </c>
      <c r="F199" s="34">
        <f>Calculations!H172</f>
        <v>2.41010292609</v>
      </c>
      <c r="G199" s="34">
        <f>Calculations!L172</f>
        <v>100</v>
      </c>
      <c r="H199" s="34">
        <f>Calculations!G172</f>
        <v>0</v>
      </c>
      <c r="I199" s="34">
        <f>Calculations!K172</f>
        <v>0</v>
      </c>
      <c r="J199" s="34">
        <f>Calculations!F172</f>
        <v>0</v>
      </c>
      <c r="K199" s="34">
        <f>Calculations!J172</f>
        <v>0</v>
      </c>
      <c r="L199" s="34">
        <f>Calculations!E172</f>
        <v>0</v>
      </c>
      <c r="M199" s="34">
        <f>Calculations!I172</f>
        <v>0</v>
      </c>
      <c r="N199" s="34">
        <f>Calculations!Q172</f>
        <v>2.4647032280000002E-2</v>
      </c>
      <c r="O199" s="34">
        <f>Calculations!V172</f>
        <v>1.0226547593959319</v>
      </c>
      <c r="P199" s="34">
        <f>Calculations!N172</f>
        <v>0</v>
      </c>
      <c r="Q199" s="34">
        <f>Calculations!T172</f>
        <v>0</v>
      </c>
      <c r="R199" s="34">
        <f>Calculations!M172</f>
        <v>0</v>
      </c>
      <c r="S199" s="34">
        <f>Calculations!R172</f>
        <v>0</v>
      </c>
      <c r="T199" s="34">
        <f>Calculations!X172</f>
        <v>0</v>
      </c>
      <c r="U199" s="34">
        <f>Calculations!AA172</f>
        <v>0</v>
      </c>
      <c r="V199" s="34">
        <f>Calculations!Y172</f>
        <v>0</v>
      </c>
      <c r="W199" s="34">
        <f>Calculations!AB172</f>
        <v>0</v>
      </c>
      <c r="X199" s="34">
        <f>Calculations!Z172</f>
        <v>0</v>
      </c>
      <c r="Y199" s="34">
        <f>Calculations!AC172</f>
        <v>0</v>
      </c>
      <c r="Z199" s="34">
        <f>Calculations!AE172</f>
        <v>0</v>
      </c>
      <c r="AA199" s="34">
        <f>Calculations!AG172</f>
        <v>0</v>
      </c>
      <c r="AB199" s="34">
        <f>Calculations!AF172</f>
        <v>1.2242528189999999E-2</v>
      </c>
      <c r="AC199" s="34">
        <f>Calculations!AH172</f>
        <v>0.50796702736100618</v>
      </c>
      <c r="AD199" s="21" t="s">
        <v>54</v>
      </c>
      <c r="AE199" s="20" t="s">
        <v>786</v>
      </c>
      <c r="AF199" s="26" t="s">
        <v>797</v>
      </c>
      <c r="AG199" s="26" t="s">
        <v>796</v>
      </c>
      <c r="AH199" s="26"/>
      <c r="AI199" s="20"/>
    </row>
    <row r="200" spans="2:35" ht="63.75" x14ac:dyDescent="0.2">
      <c r="B200" s="11" t="str">
        <f>Calculations!A173</f>
        <v>CfS:210</v>
      </c>
      <c r="C200" s="20" t="str">
        <f>Calculations!B173</f>
        <v>Land south of the B1514, Buckden</v>
      </c>
      <c r="D200" s="11" t="str">
        <f>Calculations!C173</f>
        <v>Residential</v>
      </c>
      <c r="E200" s="34">
        <f>Calculations!D173</f>
        <v>14.5024324651</v>
      </c>
      <c r="F200" s="34">
        <f>Calculations!H173</f>
        <v>12.619098102620001</v>
      </c>
      <c r="G200" s="34">
        <f>Calculations!L173</f>
        <v>87.013665693584642</v>
      </c>
      <c r="H200" s="34">
        <f>Calculations!G173</f>
        <v>0</v>
      </c>
      <c r="I200" s="34">
        <f>Calculations!K173</f>
        <v>0</v>
      </c>
      <c r="J200" s="34">
        <f>Calculations!F173</f>
        <v>0</v>
      </c>
      <c r="K200" s="34">
        <f>Calculations!J173</f>
        <v>0</v>
      </c>
      <c r="L200" s="34">
        <f>Calculations!E173</f>
        <v>1.8833343624800001</v>
      </c>
      <c r="M200" s="34">
        <f>Calculations!I173</f>
        <v>12.986334306415358</v>
      </c>
      <c r="N200" s="34">
        <f>Calculations!Q173</f>
        <v>2.63028761662</v>
      </c>
      <c r="O200" s="34">
        <f>Calculations!V173</f>
        <v>18.13687202439845</v>
      </c>
      <c r="P200" s="34">
        <f>Calculations!N173</f>
        <v>0.49346417871999998</v>
      </c>
      <c r="Q200" s="34">
        <f>Calculations!T173</f>
        <v>5.5989642208921744</v>
      </c>
      <c r="R200" s="34">
        <f>Calculations!M173</f>
        <v>0.31852182616000002</v>
      </c>
      <c r="S200" s="34">
        <f>Calculations!R173</f>
        <v>2.1963338007366731</v>
      </c>
      <c r="T200" s="34">
        <f>Calculations!X173</f>
        <v>0</v>
      </c>
      <c r="U200" s="34">
        <f>Calculations!AA173</f>
        <v>0</v>
      </c>
      <c r="V200" s="34">
        <f>Calculations!Y173</f>
        <v>0</v>
      </c>
      <c r="W200" s="34">
        <f>Calculations!AB173</f>
        <v>0</v>
      </c>
      <c r="X200" s="34">
        <f>Calculations!Z173</f>
        <v>0</v>
      </c>
      <c r="Y200" s="34">
        <f>Calculations!AC173</f>
        <v>0</v>
      </c>
      <c r="Z200" s="34">
        <f>Calculations!AE173</f>
        <v>1.13649600372</v>
      </c>
      <c r="AA200" s="34">
        <f>Calculations!AG173</f>
        <v>7.836588837458609</v>
      </c>
      <c r="AB200" s="34">
        <f>Calculations!AF173</f>
        <v>0.79587209087999999</v>
      </c>
      <c r="AC200" s="34">
        <f>Calculations!AH173</f>
        <v>5.4878524192080222</v>
      </c>
      <c r="AD200" s="21" t="s">
        <v>54</v>
      </c>
      <c r="AE200" s="20" t="s">
        <v>782</v>
      </c>
      <c r="AF200" s="26" t="s">
        <v>783</v>
      </c>
      <c r="AG200" s="26" t="s">
        <v>784</v>
      </c>
      <c r="AH200" s="26"/>
      <c r="AI200" s="20"/>
    </row>
    <row r="201" spans="2:35" ht="63.75" x14ac:dyDescent="0.2">
      <c r="B201" s="11" t="str">
        <f>Calculations!A174</f>
        <v>CfS:216</v>
      </c>
      <c r="C201" s="20" t="str">
        <f>Calculations!B174</f>
        <v>Hemingford Grey Lake, South of Marsh Lane, Hemingford Grey</v>
      </c>
      <c r="D201" s="11" t="str">
        <f>Calculations!C174</f>
        <v>Residential</v>
      </c>
      <c r="E201" s="34">
        <f>Calculations!D174</f>
        <v>29.6388162579</v>
      </c>
      <c r="F201" s="34">
        <f>Calculations!H174</f>
        <v>0</v>
      </c>
      <c r="G201" s="34">
        <f>Calculations!L174</f>
        <v>0</v>
      </c>
      <c r="H201" s="34">
        <f>Calculations!G174</f>
        <v>3.5099765339999998E-2</v>
      </c>
      <c r="I201" s="34">
        <f>Calculations!K174</f>
        <v>0.11842499050765708</v>
      </c>
      <c r="J201" s="34">
        <f>Calculations!F174</f>
        <v>29.454109120230001</v>
      </c>
      <c r="K201" s="34">
        <f>Calculations!J174</f>
        <v>99.376806630660326</v>
      </c>
      <c r="L201" s="34">
        <f>Calculations!E174</f>
        <v>0.14960737232999999</v>
      </c>
      <c r="M201" s="34">
        <f>Calculations!I174</f>
        <v>0.50476837883200987</v>
      </c>
      <c r="N201" s="34">
        <f>Calculations!Q174</f>
        <v>3.47872584931</v>
      </c>
      <c r="O201" s="34">
        <f>Calculations!V174</f>
        <v>11.737060680966879</v>
      </c>
      <c r="P201" s="34">
        <f>Calculations!N174</f>
        <v>2.4809514889999999E-2</v>
      </c>
      <c r="Q201" s="34">
        <f>Calculations!T174</f>
        <v>0.14851093318636718</v>
      </c>
      <c r="R201" s="34">
        <f>Calculations!M174</f>
        <v>1.920736772E-2</v>
      </c>
      <c r="S201" s="34">
        <f>Calculations!R174</f>
        <v>6.4804773418980333E-2</v>
      </c>
      <c r="T201" s="34">
        <f>Calculations!X174</f>
        <v>29.6388162579</v>
      </c>
      <c r="U201" s="34">
        <f>Calculations!AA174</f>
        <v>100</v>
      </c>
      <c r="V201" s="34">
        <f>Calculations!Y174</f>
        <v>5.8516897399999998E-3</v>
      </c>
      <c r="W201" s="34">
        <f>Calculations!AB174</f>
        <v>1.9743331478160084E-2</v>
      </c>
      <c r="X201" s="34">
        <f>Calculations!Z174</f>
        <v>0</v>
      </c>
      <c r="Y201" s="34">
        <f>Calculations!AC174</f>
        <v>0</v>
      </c>
      <c r="Z201" s="34">
        <f>Calculations!AE174</f>
        <v>0.14845689340000001</v>
      </c>
      <c r="AA201" s="34">
        <f>Calculations!AG174</f>
        <v>0.50088671594780698</v>
      </c>
      <c r="AB201" s="34">
        <f>Calculations!AF174</f>
        <v>0.25425641573000002</v>
      </c>
      <c r="AC201" s="34">
        <f>Calculations!AH174</f>
        <v>0.85784942798526886</v>
      </c>
      <c r="AD201" s="21" t="s">
        <v>54</v>
      </c>
      <c r="AE201" s="20" t="s">
        <v>782</v>
      </c>
      <c r="AF201" s="26" t="s">
        <v>783</v>
      </c>
      <c r="AG201" s="26" t="s">
        <v>784</v>
      </c>
      <c r="AH201" s="26"/>
      <c r="AI201" s="20"/>
    </row>
    <row r="202" spans="2:35" x14ac:dyDescent="0.2">
      <c r="B202" s="11" t="str">
        <f>Calculations!A175</f>
        <v>CfS:186</v>
      </c>
      <c r="C202" s="20" t="str">
        <f>Calculations!B175</f>
        <v>Land rear of 16 to 58 North Street, Stilton</v>
      </c>
      <c r="D202" s="11" t="str">
        <f>Calculations!C175</f>
        <v>Residential</v>
      </c>
      <c r="E202" s="34">
        <f>Calculations!D175</f>
        <v>3.1746656708000001</v>
      </c>
      <c r="F202" s="34">
        <f>Calculations!H175</f>
        <v>3.1746656708000001</v>
      </c>
      <c r="G202" s="34">
        <f>Calculations!L175</f>
        <v>100</v>
      </c>
      <c r="H202" s="34">
        <f>Calculations!G175</f>
        <v>0</v>
      </c>
      <c r="I202" s="34">
        <f>Calculations!K175</f>
        <v>0</v>
      </c>
      <c r="J202" s="34">
        <f>Calculations!F175</f>
        <v>0</v>
      </c>
      <c r="K202" s="34">
        <f>Calculations!J175</f>
        <v>0</v>
      </c>
      <c r="L202" s="34">
        <f>Calculations!E175</f>
        <v>0</v>
      </c>
      <c r="M202" s="34">
        <f>Calculations!I175</f>
        <v>0</v>
      </c>
      <c r="N202" s="34">
        <f>Calculations!Q175</f>
        <v>1.4165104912699999</v>
      </c>
      <c r="O202" s="34">
        <f>Calculations!V175</f>
        <v>44.619202087917699</v>
      </c>
      <c r="P202" s="34">
        <f>Calculations!N175</f>
        <v>0.46385476425</v>
      </c>
      <c r="Q202" s="34">
        <f>Calculations!T175</f>
        <v>18.552364960735567</v>
      </c>
      <c r="R202" s="34">
        <f>Calculations!M175</f>
        <v>0.12512079728</v>
      </c>
      <c r="S202" s="34">
        <f>Calculations!R175</f>
        <v>3.9412275261246701</v>
      </c>
      <c r="T202" s="34">
        <f>Calculations!X175</f>
        <v>0</v>
      </c>
      <c r="U202" s="34">
        <f>Calculations!AA175</f>
        <v>0</v>
      </c>
      <c r="V202" s="34">
        <f>Calculations!Y175</f>
        <v>0</v>
      </c>
      <c r="W202" s="34">
        <f>Calculations!AB175</f>
        <v>0</v>
      </c>
      <c r="X202" s="34">
        <f>Calculations!Z175</f>
        <v>0</v>
      </c>
      <c r="Y202" s="34">
        <f>Calculations!AC175</f>
        <v>0</v>
      </c>
      <c r="Z202" s="34">
        <f>Calculations!AE175</f>
        <v>0.92757209283999997</v>
      </c>
      <c r="AA202" s="34">
        <f>Calculations!AG175</f>
        <v>29.217945731156515</v>
      </c>
      <c r="AB202" s="34">
        <f>Calculations!AF175</f>
        <v>0.38344957202000002</v>
      </c>
      <c r="AC202" s="34">
        <f>Calculations!AH175</f>
        <v>12.078423739132587</v>
      </c>
      <c r="AD202" s="21" t="s">
        <v>54</v>
      </c>
      <c r="AE202" s="20" t="s">
        <v>786</v>
      </c>
      <c r="AF202" s="26" t="s">
        <v>795</v>
      </c>
      <c r="AG202" s="26" t="s">
        <v>796</v>
      </c>
      <c r="AH202" s="26"/>
      <c r="AI202" s="20"/>
    </row>
    <row r="203" spans="2:35" x14ac:dyDescent="0.2">
      <c r="B203" s="11" t="str">
        <f>Calculations!A176</f>
        <v>CfS:217</v>
      </c>
      <c r="C203" s="20" t="str">
        <f>Calculations!B176</f>
        <v>Bittens Field, Pidely</v>
      </c>
      <c r="D203" s="11" t="str">
        <f>Calculations!C176</f>
        <v>Residential</v>
      </c>
      <c r="E203" s="34">
        <f>Calculations!D176</f>
        <v>1.1472576911200001</v>
      </c>
      <c r="F203" s="34">
        <f>Calculations!H176</f>
        <v>1.1472576911200001</v>
      </c>
      <c r="G203" s="34">
        <f>Calculations!L176</f>
        <v>100</v>
      </c>
      <c r="H203" s="34">
        <f>Calculations!G176</f>
        <v>0</v>
      </c>
      <c r="I203" s="34">
        <f>Calculations!K176</f>
        <v>0</v>
      </c>
      <c r="J203" s="34">
        <f>Calculations!F176</f>
        <v>0</v>
      </c>
      <c r="K203" s="34">
        <f>Calculations!J176</f>
        <v>0</v>
      </c>
      <c r="L203" s="34">
        <f>Calculations!E176</f>
        <v>0</v>
      </c>
      <c r="M203" s="34">
        <f>Calculations!I176</f>
        <v>0</v>
      </c>
      <c r="N203" s="34">
        <f>Calculations!Q176</f>
        <v>3.8994892890000001E-2</v>
      </c>
      <c r="O203" s="34">
        <f>Calculations!V176</f>
        <v>3.3989654801905562</v>
      </c>
      <c r="P203" s="34">
        <f>Calculations!N176</f>
        <v>1.8959473200000001E-3</v>
      </c>
      <c r="Q203" s="34">
        <f>Calculations!T176</f>
        <v>0.1769226596352966</v>
      </c>
      <c r="R203" s="34">
        <f>Calculations!M176</f>
        <v>1.3381149999999999E-4</v>
      </c>
      <c r="S203" s="34">
        <f>Calculations!R176</f>
        <v>1.1663595810751786E-2</v>
      </c>
      <c r="T203" s="34">
        <f>Calculations!X176</f>
        <v>0</v>
      </c>
      <c r="U203" s="34">
        <f>Calculations!AA176</f>
        <v>0</v>
      </c>
      <c r="V203" s="34">
        <f>Calculations!Y176</f>
        <v>0</v>
      </c>
      <c r="W203" s="34">
        <f>Calculations!AB176</f>
        <v>0</v>
      </c>
      <c r="X203" s="34">
        <f>Calculations!Z176</f>
        <v>0</v>
      </c>
      <c r="Y203" s="34">
        <f>Calculations!AC176</f>
        <v>0</v>
      </c>
      <c r="Z203" s="34">
        <f>Calculations!AE176</f>
        <v>1.2958074579999999E-2</v>
      </c>
      <c r="AA203" s="34">
        <f>Calculations!AG176</f>
        <v>1.1294824763693494</v>
      </c>
      <c r="AB203" s="34">
        <f>Calculations!AF176</f>
        <v>1.3302712620000001E-2</v>
      </c>
      <c r="AC203" s="34">
        <f>Calculations!AH176</f>
        <v>1.1595226358442057</v>
      </c>
      <c r="AD203" s="21" t="s">
        <v>54</v>
      </c>
      <c r="AE203" s="20" t="s">
        <v>786</v>
      </c>
      <c r="AF203" s="26" t="s">
        <v>795</v>
      </c>
      <c r="AG203" s="26" t="s">
        <v>796</v>
      </c>
      <c r="AH203" s="26"/>
      <c r="AI203" s="20"/>
    </row>
    <row r="204" spans="2:35" ht="63.75" x14ac:dyDescent="0.2">
      <c r="B204" s="11" t="str">
        <f>Calculations!A177</f>
        <v>CfS:208</v>
      </c>
      <c r="C204" s="20" t="str">
        <f>Calculations!B177</f>
        <v>Land East of Wintringham Park, St Neots</v>
      </c>
      <c r="D204" s="11" t="str">
        <f>Calculations!C177</f>
        <v>Mixed Use</v>
      </c>
      <c r="E204" s="34">
        <f>Calculations!D177</f>
        <v>54.189978091500002</v>
      </c>
      <c r="F204" s="34">
        <f>Calculations!H177</f>
        <v>48.583355511850002</v>
      </c>
      <c r="G204" s="34">
        <f>Calculations!L177</f>
        <v>89.653764815731805</v>
      </c>
      <c r="H204" s="34">
        <f>Calculations!G177</f>
        <v>8.2648492899999992E-3</v>
      </c>
      <c r="I204" s="34">
        <f>Calculations!K177</f>
        <v>1.525161954493646E-2</v>
      </c>
      <c r="J204" s="34">
        <f>Calculations!F177</f>
        <v>0.63484500742000005</v>
      </c>
      <c r="K204" s="34">
        <f>Calculations!J177</f>
        <v>1.1715173723599992</v>
      </c>
      <c r="L204" s="34">
        <f>Calculations!E177</f>
        <v>4.96351272294</v>
      </c>
      <c r="M204" s="34">
        <f>Calculations!I177</f>
        <v>9.1594661923632597</v>
      </c>
      <c r="N204" s="34">
        <f>Calculations!Q177</f>
        <v>14.763042235289999</v>
      </c>
      <c r="O204" s="34">
        <f>Calculations!V177</f>
        <v>27.243122723472119</v>
      </c>
      <c r="P204" s="34">
        <f>Calculations!N177</f>
        <v>3.13585998848</v>
      </c>
      <c r="Q204" s="34">
        <f>Calculations!T177</f>
        <v>13.06500778438315</v>
      </c>
      <c r="R204" s="34">
        <f>Calculations!M177</f>
        <v>3.9440648675299999</v>
      </c>
      <c r="S204" s="34">
        <f>Calculations!R177</f>
        <v>7.2782182359816234</v>
      </c>
      <c r="T204" s="34">
        <f>Calculations!X177</f>
        <v>5.5929419467299999</v>
      </c>
      <c r="U204" s="34">
        <f>Calculations!AA177</f>
        <v>10.320989496039829</v>
      </c>
      <c r="V204" s="34">
        <f>Calculations!Y177</f>
        <v>1.4988218299999999E-3</v>
      </c>
      <c r="W204" s="34">
        <f>Calculations!AB177</f>
        <v>2.7658653551570606E-3</v>
      </c>
      <c r="X204" s="34">
        <f>Calculations!Z177</f>
        <v>0</v>
      </c>
      <c r="Y204" s="34">
        <f>Calculations!AC177</f>
        <v>0</v>
      </c>
      <c r="Z204" s="34">
        <f>Calculations!AE177</f>
        <v>5.0027173703000001</v>
      </c>
      <c r="AA204" s="34">
        <f>Calculations!AG177</f>
        <v>9.2318128674141402</v>
      </c>
      <c r="AB204" s="34">
        <f>Calculations!AF177</f>
        <v>4.5658968490899996</v>
      </c>
      <c r="AC204" s="34">
        <f>Calculations!AH177</f>
        <v>8.4257218952561015</v>
      </c>
      <c r="AD204" s="21" t="s">
        <v>54</v>
      </c>
      <c r="AE204" s="20" t="s">
        <v>782</v>
      </c>
      <c r="AF204" s="26" t="s">
        <v>783</v>
      </c>
      <c r="AG204" s="26" t="s">
        <v>784</v>
      </c>
      <c r="AH204" s="26"/>
      <c r="AI204" s="20"/>
    </row>
    <row r="205" spans="2:35" x14ac:dyDescent="0.2">
      <c r="B205" s="11" t="str">
        <f>Calculations!A178</f>
        <v>CfS:220</v>
      </c>
      <c r="C205" s="20" t="str">
        <f>Calculations!B178</f>
        <v>Land south of the Paddocks, Folksworth</v>
      </c>
      <c r="D205" s="11" t="str">
        <f>Calculations!C178</f>
        <v>Residential</v>
      </c>
      <c r="E205" s="34">
        <f>Calculations!D178</f>
        <v>0.93125222926999995</v>
      </c>
      <c r="F205" s="34">
        <f>Calculations!H178</f>
        <v>0.93125222926999995</v>
      </c>
      <c r="G205" s="34">
        <f>Calculations!L178</f>
        <v>100</v>
      </c>
      <c r="H205" s="34">
        <f>Calculations!G178</f>
        <v>0</v>
      </c>
      <c r="I205" s="34">
        <f>Calculations!K178</f>
        <v>0</v>
      </c>
      <c r="J205" s="34">
        <f>Calculations!F178</f>
        <v>0</v>
      </c>
      <c r="K205" s="34">
        <f>Calculations!J178</f>
        <v>0</v>
      </c>
      <c r="L205" s="34">
        <f>Calculations!E178</f>
        <v>0</v>
      </c>
      <c r="M205" s="34">
        <f>Calculations!I178</f>
        <v>0</v>
      </c>
      <c r="N205" s="34">
        <f>Calculations!Q178</f>
        <v>0</v>
      </c>
      <c r="O205" s="34">
        <f>Calculations!V178</f>
        <v>0</v>
      </c>
      <c r="P205" s="34">
        <f>Calculations!N178</f>
        <v>0</v>
      </c>
      <c r="Q205" s="34">
        <f>Calculations!T178</f>
        <v>0</v>
      </c>
      <c r="R205" s="34">
        <f>Calculations!M178</f>
        <v>0</v>
      </c>
      <c r="S205" s="34">
        <f>Calculations!R178</f>
        <v>0</v>
      </c>
      <c r="T205" s="34">
        <f>Calculations!X178</f>
        <v>0</v>
      </c>
      <c r="U205" s="34">
        <f>Calculations!AA178</f>
        <v>0</v>
      </c>
      <c r="V205" s="34">
        <f>Calculations!Y178</f>
        <v>0</v>
      </c>
      <c r="W205" s="34">
        <f>Calculations!AB178</f>
        <v>0</v>
      </c>
      <c r="X205" s="34">
        <f>Calculations!Z178</f>
        <v>0</v>
      </c>
      <c r="Y205" s="34">
        <f>Calculations!AC178</f>
        <v>0</v>
      </c>
      <c r="Z205" s="34">
        <f>Calculations!AE178</f>
        <v>0</v>
      </c>
      <c r="AA205" s="34">
        <f>Calculations!AG178</f>
        <v>0</v>
      </c>
      <c r="AB205" s="34">
        <f>Calculations!AF178</f>
        <v>0</v>
      </c>
      <c r="AC205" s="34">
        <f>Calculations!AH178</f>
        <v>0</v>
      </c>
      <c r="AD205" s="21" t="s">
        <v>54</v>
      </c>
      <c r="AE205" s="20" t="s">
        <v>799</v>
      </c>
      <c r="AF205" s="26" t="s">
        <v>800</v>
      </c>
      <c r="AG205" s="26" t="s">
        <v>801</v>
      </c>
      <c r="AH205" s="26"/>
      <c r="AI205" s="20"/>
    </row>
    <row r="206" spans="2:35" ht="25.5" x14ac:dyDescent="0.2">
      <c r="B206" s="11" t="str">
        <f>Calculations!A179</f>
        <v>CfS:126</v>
      </c>
      <c r="C206" s="20" t="str">
        <f>Calculations!B179</f>
        <v>Land South West of Yaxley and East of A1(M) near Norman Cross</v>
      </c>
      <c r="D206" s="11" t="str">
        <f>Calculations!C179</f>
        <v>Employment</v>
      </c>
      <c r="E206" s="34">
        <f>Calculations!D179</f>
        <v>130.93548839300001</v>
      </c>
      <c r="F206" s="34">
        <f>Calculations!H179</f>
        <v>130.93548839300001</v>
      </c>
      <c r="G206" s="34">
        <f>Calculations!L179</f>
        <v>100</v>
      </c>
      <c r="H206" s="34">
        <f>Calculations!G179</f>
        <v>0</v>
      </c>
      <c r="I206" s="34">
        <f>Calculations!K179</f>
        <v>0</v>
      </c>
      <c r="J206" s="34">
        <f>Calculations!F179</f>
        <v>0</v>
      </c>
      <c r="K206" s="34">
        <f>Calculations!J179</f>
        <v>0</v>
      </c>
      <c r="L206" s="34">
        <f>Calculations!E179</f>
        <v>0</v>
      </c>
      <c r="M206" s="34">
        <f>Calculations!I179</f>
        <v>0</v>
      </c>
      <c r="N206" s="34">
        <f>Calculations!Q179</f>
        <v>16.08331200728</v>
      </c>
      <c r="O206" s="34">
        <f>Calculations!V179</f>
        <v>12.28338642538705</v>
      </c>
      <c r="P206" s="34">
        <f>Calculations!N179</f>
        <v>3.1876473397899998</v>
      </c>
      <c r="Q206" s="34">
        <f>Calculations!T179</f>
        <v>4.8424144993901965</v>
      </c>
      <c r="R206" s="34">
        <f>Calculations!M179</f>
        <v>3.1527917350000001</v>
      </c>
      <c r="S206" s="34">
        <f>Calculations!R179</f>
        <v>2.4078970290598103</v>
      </c>
      <c r="T206" s="34">
        <f>Calculations!X179</f>
        <v>0</v>
      </c>
      <c r="U206" s="34">
        <f>Calculations!AA179</f>
        <v>0</v>
      </c>
      <c r="V206" s="34">
        <f>Calculations!Y179</f>
        <v>0</v>
      </c>
      <c r="W206" s="34">
        <f>Calculations!AB179</f>
        <v>0</v>
      </c>
      <c r="X206" s="34">
        <f>Calculations!Z179</f>
        <v>0</v>
      </c>
      <c r="Y206" s="34">
        <f>Calculations!AC179</f>
        <v>0</v>
      </c>
      <c r="Z206" s="34">
        <f>Calculations!AE179</f>
        <v>3.3264479923899999</v>
      </c>
      <c r="AA206" s="34">
        <f>Calculations!AG179</f>
        <v>2.5405243706012985</v>
      </c>
      <c r="AB206" s="34">
        <f>Calculations!AF179</f>
        <v>7.8019014156599997</v>
      </c>
      <c r="AC206" s="34">
        <f>Calculations!AH179</f>
        <v>5.958584270326134</v>
      </c>
      <c r="AD206" s="21" t="s">
        <v>55</v>
      </c>
      <c r="AE206" s="20" t="s">
        <v>786</v>
      </c>
      <c r="AF206" s="26" t="s">
        <v>795</v>
      </c>
      <c r="AG206" s="26" t="s">
        <v>796</v>
      </c>
      <c r="AH206" s="26"/>
      <c r="AI206" s="20"/>
    </row>
    <row r="207" spans="2:35" ht="63.75" x14ac:dyDescent="0.2">
      <c r="B207" s="11" t="str">
        <f>Calculations!A180</f>
        <v>CfS:211</v>
      </c>
      <c r="C207" s="20" t="str">
        <f>Calculations!B180</f>
        <v>Land west of Needingworth</v>
      </c>
      <c r="D207" s="11" t="str">
        <f>Calculations!C180</f>
        <v>Residential</v>
      </c>
      <c r="E207" s="34">
        <f>Calculations!D180</f>
        <v>36.245753627799999</v>
      </c>
      <c r="F207" s="34">
        <f>Calculations!H180</f>
        <v>18.720440622919998</v>
      </c>
      <c r="G207" s="34">
        <f>Calculations!L180</f>
        <v>51.648645011375002</v>
      </c>
      <c r="H207" s="34">
        <f>Calculations!G180</f>
        <v>5.8434933023199997</v>
      </c>
      <c r="I207" s="34">
        <f>Calculations!K180</f>
        <v>16.121870060492054</v>
      </c>
      <c r="J207" s="34">
        <f>Calculations!F180</f>
        <v>2.2309774394400002</v>
      </c>
      <c r="K207" s="34">
        <f>Calculations!J180</f>
        <v>6.1551415438879733</v>
      </c>
      <c r="L207" s="34">
        <f>Calculations!E180</f>
        <v>9.4508422631200002</v>
      </c>
      <c r="M207" s="34">
        <f>Calculations!I180</f>
        <v>26.074343384244969</v>
      </c>
      <c r="N207" s="34">
        <f>Calculations!Q180</f>
        <v>8.2567521194399998</v>
      </c>
      <c r="O207" s="34">
        <f>Calculations!V180</f>
        <v>22.779915695026919</v>
      </c>
      <c r="P207" s="34">
        <f>Calculations!N180</f>
        <v>2.29446674677</v>
      </c>
      <c r="Q207" s="34">
        <f>Calculations!T180</f>
        <v>8.3349636881129161</v>
      </c>
      <c r="R207" s="34">
        <f>Calculations!M180</f>
        <v>0.72660365659000004</v>
      </c>
      <c r="S207" s="34">
        <f>Calculations!R180</f>
        <v>2.0046587085796026</v>
      </c>
      <c r="T207" s="34">
        <f>Calculations!X180</f>
        <v>11.65185427754</v>
      </c>
      <c r="U207" s="34">
        <f>Calculations!AA180</f>
        <v>32.146812002284278</v>
      </c>
      <c r="V207" s="34">
        <f>Calculations!Y180</f>
        <v>5.8734587350799998</v>
      </c>
      <c r="W207" s="34">
        <f>Calculations!AB180</f>
        <v>16.204543007694941</v>
      </c>
      <c r="X207" s="34">
        <f>Calculations!Z180</f>
        <v>1.31345550398</v>
      </c>
      <c r="Y207" s="34">
        <f>Calculations!AC180</f>
        <v>3.6237500190162897</v>
      </c>
      <c r="Z207" s="34">
        <f>Calculations!AE180</f>
        <v>2.9433655390000002</v>
      </c>
      <c r="AA207" s="34">
        <f>Calculations!AG180</f>
        <v>8.1205803284566791</v>
      </c>
      <c r="AB207" s="34">
        <f>Calculations!AF180</f>
        <v>2.9569646251699999</v>
      </c>
      <c r="AC207" s="34">
        <f>Calculations!AH180</f>
        <v>8.1580994439636871</v>
      </c>
      <c r="AD207" s="21" t="s">
        <v>54</v>
      </c>
      <c r="AE207" s="20" t="s">
        <v>782</v>
      </c>
      <c r="AF207" s="26" t="s">
        <v>783</v>
      </c>
      <c r="AG207" s="26" t="s">
        <v>784</v>
      </c>
      <c r="AH207" s="26"/>
      <c r="AI207" s="20"/>
    </row>
    <row r="208" spans="2:35" x14ac:dyDescent="0.2">
      <c r="B208" s="11" t="str">
        <f>Calculations!A181</f>
        <v>CfS:318</v>
      </c>
      <c r="C208" s="20" t="str">
        <f>Calculations!B181</f>
        <v>Land to the west of Sheep Street, Leighton Bromswold</v>
      </c>
      <c r="D208" s="11" t="str">
        <f>Calculations!C181</f>
        <v>Residential</v>
      </c>
      <c r="E208" s="34">
        <f>Calculations!D181</f>
        <v>2.4707957183799998</v>
      </c>
      <c r="F208" s="34">
        <f>Calculations!H181</f>
        <v>2.4707957183799998</v>
      </c>
      <c r="G208" s="34">
        <f>Calculations!L181</f>
        <v>100</v>
      </c>
      <c r="H208" s="34">
        <f>Calculations!G181</f>
        <v>0</v>
      </c>
      <c r="I208" s="34">
        <f>Calculations!K181</f>
        <v>0</v>
      </c>
      <c r="J208" s="34">
        <f>Calculations!F181</f>
        <v>0</v>
      </c>
      <c r="K208" s="34">
        <f>Calculations!J181</f>
        <v>0</v>
      </c>
      <c r="L208" s="34">
        <f>Calculations!E181</f>
        <v>0</v>
      </c>
      <c r="M208" s="34">
        <f>Calculations!I181</f>
        <v>0</v>
      </c>
      <c r="N208" s="34">
        <f>Calculations!Q181</f>
        <v>5.0154559840000001E-2</v>
      </c>
      <c r="O208" s="34">
        <f>Calculations!V181</f>
        <v>2.0298950442120849</v>
      </c>
      <c r="P208" s="34">
        <f>Calculations!N181</f>
        <v>9.2322521199999993E-3</v>
      </c>
      <c r="Q208" s="34">
        <f>Calculations!T181</f>
        <v>1.1835097658001794</v>
      </c>
      <c r="R208" s="34">
        <f>Calculations!M181</f>
        <v>2.0009856499999999E-2</v>
      </c>
      <c r="S208" s="34">
        <f>Calculations!R181</f>
        <v>0.80985475048174549</v>
      </c>
      <c r="T208" s="34">
        <f>Calculations!X181</f>
        <v>0</v>
      </c>
      <c r="U208" s="34">
        <f>Calculations!AA181</f>
        <v>0</v>
      </c>
      <c r="V208" s="34">
        <f>Calculations!Y181</f>
        <v>0</v>
      </c>
      <c r="W208" s="34">
        <f>Calculations!AB181</f>
        <v>0</v>
      </c>
      <c r="X208" s="34">
        <f>Calculations!Z181</f>
        <v>0</v>
      </c>
      <c r="Y208" s="34">
        <f>Calculations!AC181</f>
        <v>0</v>
      </c>
      <c r="Z208" s="34">
        <f>Calculations!AE181</f>
        <v>9.2322509299999998E-3</v>
      </c>
      <c r="AA208" s="34">
        <f>Calculations!AG181</f>
        <v>0.37365496715581209</v>
      </c>
      <c r="AB208" s="34">
        <f>Calculations!AF181</f>
        <v>1.7790984959999999E-2</v>
      </c>
      <c r="AC208" s="34">
        <f>Calculations!AH181</f>
        <v>0.72005082523231922</v>
      </c>
      <c r="AD208" s="21" t="s">
        <v>54</v>
      </c>
      <c r="AE208" s="20" t="s">
        <v>786</v>
      </c>
      <c r="AF208" s="26" t="s">
        <v>795</v>
      </c>
      <c r="AG208" s="26" t="s">
        <v>796</v>
      </c>
      <c r="AH208" s="26"/>
      <c r="AI208" s="20"/>
    </row>
    <row r="209" spans="2:35" ht="63.75" x14ac:dyDescent="0.2">
      <c r="B209" s="11" t="str">
        <f>Calculations!A182</f>
        <v>CfS:227</v>
      </c>
      <c r="C209" s="20" t="str">
        <f>Calculations!B182</f>
        <v>Southoe Garden Village</v>
      </c>
      <c r="D209" s="11" t="str">
        <f>Calculations!C182</f>
        <v>Mixed Use</v>
      </c>
      <c r="E209" s="34">
        <f>Calculations!D182</f>
        <v>300.61199177700001</v>
      </c>
      <c r="F209" s="34">
        <f>Calculations!H182</f>
        <v>281.11945360555001</v>
      </c>
      <c r="G209" s="34">
        <f>Calculations!L182</f>
        <v>93.515715039767954</v>
      </c>
      <c r="H209" s="34">
        <f>Calculations!G182</f>
        <v>6.3680428333699997</v>
      </c>
      <c r="I209" s="34">
        <f>Calculations!K182</f>
        <v>2.1183595490408584</v>
      </c>
      <c r="J209" s="34">
        <f>Calculations!F182</f>
        <v>9.8501430149999999E-2</v>
      </c>
      <c r="K209" s="34">
        <f>Calculations!J182</f>
        <v>3.2766966336815438E-2</v>
      </c>
      <c r="L209" s="34">
        <f>Calculations!E182</f>
        <v>13.025993907929999</v>
      </c>
      <c r="M209" s="34">
        <f>Calculations!I182</f>
        <v>4.3331584448543694</v>
      </c>
      <c r="N209" s="34">
        <f>Calculations!Q182</f>
        <v>53.748703405809998</v>
      </c>
      <c r="O209" s="34">
        <f>Calculations!V182</f>
        <v>17.879760247782084</v>
      </c>
      <c r="P209" s="34">
        <f>Calculations!N182</f>
        <v>9.9741455018899998</v>
      </c>
      <c r="Q209" s="34">
        <f>Calculations!T182</f>
        <v>7.2247925635585704</v>
      </c>
      <c r="R209" s="34">
        <f>Calculations!M182</f>
        <v>11.744447325179999</v>
      </c>
      <c r="S209" s="34">
        <f>Calculations!R182</f>
        <v>3.9068459164770331</v>
      </c>
      <c r="T209" s="34">
        <f>Calculations!X182</f>
        <v>11.886320934860001</v>
      </c>
      <c r="U209" s="34">
        <f>Calculations!AA182</f>
        <v>3.9540408433464993</v>
      </c>
      <c r="V209" s="34">
        <f>Calculations!Y182</f>
        <v>6.5107872138599996</v>
      </c>
      <c r="W209" s="34">
        <f>Calculations!AB182</f>
        <v>2.1658441419362378</v>
      </c>
      <c r="X209" s="34">
        <f>Calculations!Z182</f>
        <v>1.841152721E-2</v>
      </c>
      <c r="Y209" s="34">
        <f>Calculations!AC182</f>
        <v>6.1246815541736738E-3</v>
      </c>
      <c r="Z209" s="34">
        <f>Calculations!AE182</f>
        <v>16.634853103379999</v>
      </c>
      <c r="AA209" s="34">
        <f>Calculations!AG182</f>
        <v>5.5336625146078893</v>
      </c>
      <c r="AB209" s="34">
        <f>Calculations!AF182</f>
        <v>21.69444033125</v>
      </c>
      <c r="AC209" s="34">
        <f>Calculations!AH182</f>
        <v>7.2167581216598204</v>
      </c>
      <c r="AD209" s="21" t="s">
        <v>54</v>
      </c>
      <c r="AE209" s="20" t="s">
        <v>782</v>
      </c>
      <c r="AF209" s="26" t="s">
        <v>783</v>
      </c>
      <c r="AG209" s="26" t="s">
        <v>784</v>
      </c>
      <c r="AH209" s="26"/>
      <c r="AI209" s="20"/>
    </row>
    <row r="210" spans="2:35" x14ac:dyDescent="0.2">
      <c r="B210" s="11" t="str">
        <f>Calculations!A183</f>
        <v>CfS:233</v>
      </c>
      <c r="C210" s="20" t="str">
        <f>Calculations!B183</f>
        <v>Land to South of College Farm, Somersham</v>
      </c>
      <c r="D210" s="11" t="str">
        <f>Calculations!C183</f>
        <v>Residential</v>
      </c>
      <c r="E210" s="34">
        <f>Calculations!D183</f>
        <v>1.6994530356299999</v>
      </c>
      <c r="F210" s="34">
        <f>Calculations!H183</f>
        <v>1.6994530356299999</v>
      </c>
      <c r="G210" s="34">
        <f>Calculations!L183</f>
        <v>100</v>
      </c>
      <c r="H210" s="34">
        <f>Calculations!G183</f>
        <v>0</v>
      </c>
      <c r="I210" s="34">
        <f>Calculations!K183</f>
        <v>0</v>
      </c>
      <c r="J210" s="34">
        <f>Calculations!F183</f>
        <v>0</v>
      </c>
      <c r="K210" s="34">
        <f>Calculations!J183</f>
        <v>0</v>
      </c>
      <c r="L210" s="34">
        <f>Calculations!E183</f>
        <v>0</v>
      </c>
      <c r="M210" s="34">
        <f>Calculations!I183</f>
        <v>0</v>
      </c>
      <c r="N210" s="34">
        <f>Calculations!Q183</f>
        <v>0.15098757458000001</v>
      </c>
      <c r="O210" s="34">
        <f>Calculations!V183</f>
        <v>8.8844805601837518</v>
      </c>
      <c r="P210" s="34">
        <f>Calculations!N183</f>
        <v>2.9610506830000001E-2</v>
      </c>
      <c r="Q210" s="34">
        <f>Calculations!T183</f>
        <v>3.541994628153136</v>
      </c>
      <c r="R210" s="34">
        <f>Calculations!M183</f>
        <v>3.0584028400000001E-2</v>
      </c>
      <c r="S210" s="34">
        <f>Calculations!R183</f>
        <v>1.7996395168791632</v>
      </c>
      <c r="T210" s="34">
        <f>Calculations!X183</f>
        <v>0</v>
      </c>
      <c r="U210" s="34">
        <f>Calculations!AA183</f>
        <v>0</v>
      </c>
      <c r="V210" s="34">
        <f>Calculations!Y183</f>
        <v>0</v>
      </c>
      <c r="W210" s="34">
        <f>Calculations!AB183</f>
        <v>0</v>
      </c>
      <c r="X210" s="34">
        <f>Calculations!Z183</f>
        <v>0</v>
      </c>
      <c r="Y210" s="34">
        <f>Calculations!AC183</f>
        <v>0</v>
      </c>
      <c r="Z210" s="34">
        <f>Calculations!AE183</f>
        <v>6.6445656889999996E-2</v>
      </c>
      <c r="AA210" s="34">
        <f>Calculations!AG183</f>
        <v>3.9098260144251702</v>
      </c>
      <c r="AB210" s="34">
        <f>Calculations!AF183</f>
        <v>4.3111905999999998E-2</v>
      </c>
      <c r="AC210" s="34">
        <f>Calculations!AH183</f>
        <v>2.5368106735599252</v>
      </c>
      <c r="AD210" s="21" t="s">
        <v>54</v>
      </c>
      <c r="AE210" s="20" t="s">
        <v>786</v>
      </c>
      <c r="AF210" s="26" t="s">
        <v>795</v>
      </c>
      <c r="AG210" s="26" t="s">
        <v>796</v>
      </c>
      <c r="AH210" s="26"/>
      <c r="AI210" s="20"/>
    </row>
    <row r="211" spans="2:35" x14ac:dyDescent="0.2">
      <c r="B211" s="11" t="str">
        <f>Calculations!A184</f>
        <v>CfS:124</v>
      </c>
      <c r="C211" s="20" t="str">
        <f>Calculations!B184</f>
        <v>Swift Car Care, Buckden Road, Brampton</v>
      </c>
      <c r="D211" s="11" t="str">
        <f>Calculations!C184</f>
        <v>Residential</v>
      </c>
      <c r="E211" s="34">
        <f>Calculations!D184</f>
        <v>0.45840965109800003</v>
      </c>
      <c r="F211" s="34">
        <f>Calculations!H184</f>
        <v>0.45840965109800003</v>
      </c>
      <c r="G211" s="34">
        <f>Calculations!L184</f>
        <v>100</v>
      </c>
      <c r="H211" s="34">
        <f>Calculations!G184</f>
        <v>0</v>
      </c>
      <c r="I211" s="34">
        <f>Calculations!K184</f>
        <v>0</v>
      </c>
      <c r="J211" s="34">
        <f>Calculations!F184</f>
        <v>0</v>
      </c>
      <c r="K211" s="34">
        <f>Calculations!J184</f>
        <v>0</v>
      </c>
      <c r="L211" s="34">
        <f>Calculations!E184</f>
        <v>0</v>
      </c>
      <c r="M211" s="34">
        <f>Calculations!I184</f>
        <v>0</v>
      </c>
      <c r="N211" s="34">
        <f>Calculations!Q184</f>
        <v>0</v>
      </c>
      <c r="O211" s="34">
        <f>Calculations!V184</f>
        <v>0</v>
      </c>
      <c r="P211" s="34">
        <f>Calculations!N184</f>
        <v>0</v>
      </c>
      <c r="Q211" s="34">
        <f>Calculations!T184</f>
        <v>0</v>
      </c>
      <c r="R211" s="34">
        <f>Calculations!M184</f>
        <v>0</v>
      </c>
      <c r="S211" s="34">
        <f>Calculations!R184</f>
        <v>0</v>
      </c>
      <c r="T211" s="34">
        <f>Calculations!X184</f>
        <v>0</v>
      </c>
      <c r="U211" s="34">
        <f>Calculations!AA184</f>
        <v>0</v>
      </c>
      <c r="V211" s="34">
        <f>Calculations!Y184</f>
        <v>0</v>
      </c>
      <c r="W211" s="34">
        <f>Calculations!AB184</f>
        <v>0</v>
      </c>
      <c r="X211" s="34">
        <f>Calculations!Z184</f>
        <v>0</v>
      </c>
      <c r="Y211" s="34">
        <f>Calculations!AC184</f>
        <v>0</v>
      </c>
      <c r="Z211" s="34">
        <f>Calculations!AE184</f>
        <v>0</v>
      </c>
      <c r="AA211" s="34">
        <f>Calculations!AG184</f>
        <v>0</v>
      </c>
      <c r="AB211" s="34">
        <f>Calculations!AF184</f>
        <v>0</v>
      </c>
      <c r="AC211" s="34">
        <f>Calculations!AH184</f>
        <v>0</v>
      </c>
      <c r="AD211" s="21" t="s">
        <v>54</v>
      </c>
      <c r="AE211" s="20" t="s">
        <v>799</v>
      </c>
      <c r="AF211" s="26" t="s">
        <v>800</v>
      </c>
      <c r="AG211" s="26" t="s">
        <v>801</v>
      </c>
      <c r="AH211" s="26"/>
      <c r="AI211" s="20"/>
    </row>
    <row r="212" spans="2:35" x14ac:dyDescent="0.2">
      <c r="B212" s="11" t="str">
        <f>Calculations!A185</f>
        <v>CfS:319</v>
      </c>
      <c r="C212" s="20" t="str">
        <f>Calculations!B185</f>
        <v>Land to the south of Spaldwick Road, Stow Longa</v>
      </c>
      <c r="D212" s="11" t="str">
        <f>Calculations!C185</f>
        <v>Residential</v>
      </c>
      <c r="E212" s="34">
        <f>Calculations!D185</f>
        <v>0.59155966526399995</v>
      </c>
      <c r="F212" s="34">
        <f>Calculations!H185</f>
        <v>0.59155966526399995</v>
      </c>
      <c r="G212" s="34">
        <f>Calculations!L185</f>
        <v>100</v>
      </c>
      <c r="H212" s="34">
        <f>Calculations!G185</f>
        <v>0</v>
      </c>
      <c r="I212" s="34">
        <f>Calculations!K185</f>
        <v>0</v>
      </c>
      <c r="J212" s="34">
        <f>Calculations!F185</f>
        <v>0</v>
      </c>
      <c r="K212" s="34">
        <f>Calculations!J185</f>
        <v>0</v>
      </c>
      <c r="L212" s="34">
        <f>Calculations!E185</f>
        <v>0</v>
      </c>
      <c r="M212" s="34">
        <f>Calculations!I185</f>
        <v>0</v>
      </c>
      <c r="N212" s="34">
        <f>Calculations!Q185</f>
        <v>0.1506931792</v>
      </c>
      <c r="O212" s="34">
        <f>Calculations!V185</f>
        <v>25.473876609344043</v>
      </c>
      <c r="P212" s="34">
        <f>Calculations!N185</f>
        <v>8.0362115100000003E-3</v>
      </c>
      <c r="Q212" s="34">
        <f>Calculations!T185</f>
        <v>1.3584786086478051</v>
      </c>
      <c r="R212" s="34">
        <f>Calculations!M185</f>
        <v>0</v>
      </c>
      <c r="S212" s="34">
        <f>Calculations!R185</f>
        <v>0</v>
      </c>
      <c r="T212" s="34">
        <f>Calculations!X185</f>
        <v>0</v>
      </c>
      <c r="U212" s="34">
        <f>Calculations!AA185</f>
        <v>0</v>
      </c>
      <c r="V212" s="34">
        <f>Calculations!Y185</f>
        <v>0</v>
      </c>
      <c r="W212" s="34">
        <f>Calculations!AB185</f>
        <v>0</v>
      </c>
      <c r="X212" s="34">
        <f>Calculations!Z185</f>
        <v>0</v>
      </c>
      <c r="Y212" s="34">
        <f>Calculations!AC185</f>
        <v>0</v>
      </c>
      <c r="Z212" s="34">
        <f>Calculations!AE185</f>
        <v>4.9698808390000002E-2</v>
      </c>
      <c r="AA212" s="34">
        <f>Calculations!AG185</f>
        <v>8.4013179579815542</v>
      </c>
      <c r="AB212" s="34">
        <f>Calculations!AF185</f>
        <v>0.10596595864</v>
      </c>
      <c r="AC212" s="34">
        <f>Calculations!AH185</f>
        <v>17.912979004866692</v>
      </c>
      <c r="AD212" s="21" t="s">
        <v>54</v>
      </c>
      <c r="AE212" s="20" t="s">
        <v>786</v>
      </c>
      <c r="AF212" s="26" t="s">
        <v>795</v>
      </c>
      <c r="AG212" s="26" t="s">
        <v>796</v>
      </c>
      <c r="AH212" s="26"/>
      <c r="AI212" s="20"/>
    </row>
    <row r="213" spans="2:35" ht="63.75" x14ac:dyDescent="0.2">
      <c r="B213" s="11" t="str">
        <f>Calculations!A186</f>
        <v>CfS:320</v>
      </c>
      <c r="C213" s="20" t="str">
        <f>Calculations!B186</f>
        <v>Land to the north of Thrapston Road, Brampton</v>
      </c>
      <c r="D213" s="11" t="str">
        <f>Calculations!C186</f>
        <v>Residential</v>
      </c>
      <c r="E213" s="34">
        <f>Calculations!D186</f>
        <v>5.7407339799999999</v>
      </c>
      <c r="F213" s="34">
        <f>Calculations!H186</f>
        <v>3.3833829499100001</v>
      </c>
      <c r="G213" s="34">
        <f>Calculations!L186</f>
        <v>58.936417567810729</v>
      </c>
      <c r="H213" s="34">
        <f>Calculations!G186</f>
        <v>1.4837435910600001</v>
      </c>
      <c r="I213" s="34">
        <f>Calculations!K186</f>
        <v>25.845886540452444</v>
      </c>
      <c r="J213" s="34">
        <f>Calculations!F186</f>
        <v>0.36355851721999999</v>
      </c>
      <c r="K213" s="34">
        <f>Calculations!J186</f>
        <v>6.3329622742769907</v>
      </c>
      <c r="L213" s="34">
        <f>Calculations!E186</f>
        <v>0.51004892181000006</v>
      </c>
      <c r="M213" s="34">
        <f>Calculations!I186</f>
        <v>8.8847336174598368</v>
      </c>
      <c r="N213" s="34">
        <f>Calculations!Q186</f>
        <v>0.33011779641</v>
      </c>
      <c r="O213" s="34">
        <f>Calculations!V186</f>
        <v>5.7504458064088873</v>
      </c>
      <c r="P213" s="34">
        <f>Calculations!N186</f>
        <v>4.9621565059999997E-2</v>
      </c>
      <c r="Q213" s="34">
        <f>Calculations!T186</f>
        <v>0.86437666738914098</v>
      </c>
      <c r="R213" s="34">
        <f>Calculations!M186</f>
        <v>0</v>
      </c>
      <c r="S213" s="34">
        <f>Calculations!R186</f>
        <v>0</v>
      </c>
      <c r="T213" s="34">
        <f>Calculations!X186</f>
        <v>1.01547168635</v>
      </c>
      <c r="U213" s="34">
        <f>Calculations!AA186</f>
        <v>17.688882464991</v>
      </c>
      <c r="V213" s="34">
        <f>Calculations!Y186</f>
        <v>1.34421833435</v>
      </c>
      <c r="W213" s="34">
        <f>Calculations!AB186</f>
        <v>23.415443722581273</v>
      </c>
      <c r="X213" s="34">
        <f>Calculations!Z186</f>
        <v>0.28327018821</v>
      </c>
      <c r="Y213" s="34">
        <f>Calculations!AC186</f>
        <v>4.934389734777433</v>
      </c>
      <c r="Z213" s="34">
        <f>Calculations!AE186</f>
        <v>4.9621565149999998E-2</v>
      </c>
      <c r="AA213" s="34">
        <f>Calculations!AG186</f>
        <v>0.86437666895688492</v>
      </c>
      <c r="AB213" s="34">
        <f>Calculations!AF186</f>
        <v>0.21061742938</v>
      </c>
      <c r="AC213" s="34">
        <f>Calculations!AH186</f>
        <v>3.6688240582783456</v>
      </c>
      <c r="AD213" s="21" t="s">
        <v>54</v>
      </c>
      <c r="AE213" s="20" t="s">
        <v>782</v>
      </c>
      <c r="AF213" s="26" t="s">
        <v>783</v>
      </c>
      <c r="AG213" s="26" t="s">
        <v>784</v>
      </c>
      <c r="AH213" s="26"/>
      <c r="AI213" s="20"/>
    </row>
    <row r="214" spans="2:35" x14ac:dyDescent="0.2">
      <c r="B214" s="11" t="str">
        <f>Calculations!A187</f>
        <v>CfS:321</v>
      </c>
      <c r="C214" s="20" t="str">
        <f>Calculations!B187</f>
        <v>Land north of B1043, Alconbury</v>
      </c>
      <c r="D214" s="11" t="str">
        <f>Calculations!C187</f>
        <v>Employment</v>
      </c>
      <c r="E214" s="34">
        <f>Calculations!D187</f>
        <v>20.083240223000001</v>
      </c>
      <c r="F214" s="34">
        <f>Calculations!H187</f>
        <v>20.083240223000001</v>
      </c>
      <c r="G214" s="34">
        <f>Calculations!L187</f>
        <v>100</v>
      </c>
      <c r="H214" s="34">
        <f>Calculations!G187</f>
        <v>0</v>
      </c>
      <c r="I214" s="34">
        <f>Calculations!K187</f>
        <v>0</v>
      </c>
      <c r="J214" s="34">
        <f>Calculations!F187</f>
        <v>0</v>
      </c>
      <c r="K214" s="34">
        <f>Calculations!J187</f>
        <v>0</v>
      </c>
      <c r="L214" s="34">
        <f>Calculations!E187</f>
        <v>0</v>
      </c>
      <c r="M214" s="34">
        <f>Calculations!I187</f>
        <v>0</v>
      </c>
      <c r="N214" s="34">
        <f>Calculations!Q187</f>
        <v>0.56251732083000006</v>
      </c>
      <c r="O214" s="34">
        <f>Calculations!V187</f>
        <v>2.8009291059805497</v>
      </c>
      <c r="P214" s="34">
        <f>Calculations!N187</f>
        <v>4.117084335E-2</v>
      </c>
      <c r="Q214" s="34">
        <f>Calculations!T187</f>
        <v>0.67452473866671825</v>
      </c>
      <c r="R214" s="34">
        <f>Calculations!M187</f>
        <v>9.4295580279999999E-2</v>
      </c>
      <c r="S214" s="34">
        <f>Calculations!R187</f>
        <v>0.46952373836573208</v>
      </c>
      <c r="T214" s="34">
        <f>Calculations!X187</f>
        <v>0</v>
      </c>
      <c r="U214" s="34">
        <f>Calculations!AA187</f>
        <v>0</v>
      </c>
      <c r="V214" s="34">
        <f>Calculations!Y187</f>
        <v>0</v>
      </c>
      <c r="W214" s="34">
        <f>Calculations!AB187</f>
        <v>0</v>
      </c>
      <c r="X214" s="34">
        <f>Calculations!Z187</f>
        <v>0</v>
      </c>
      <c r="Y214" s="34">
        <f>Calculations!AC187</f>
        <v>0</v>
      </c>
      <c r="Z214" s="34">
        <f>Calculations!AE187</f>
        <v>0.20828216881</v>
      </c>
      <c r="AA214" s="34">
        <f>Calculations!AG187</f>
        <v>1.0370944454046229</v>
      </c>
      <c r="AB214" s="34">
        <f>Calculations!AF187</f>
        <v>0.28382307085000003</v>
      </c>
      <c r="AC214" s="34">
        <f>Calculations!AH187</f>
        <v>1.4132334608284789</v>
      </c>
      <c r="AD214" s="21" t="s">
        <v>55</v>
      </c>
      <c r="AE214" s="20" t="s">
        <v>786</v>
      </c>
      <c r="AF214" s="26" t="s">
        <v>795</v>
      </c>
      <c r="AG214" s="26" t="s">
        <v>796</v>
      </c>
      <c r="AH214" s="26"/>
      <c r="AI214" s="20"/>
    </row>
    <row r="215" spans="2:35" x14ac:dyDescent="0.2">
      <c r="B215" s="11" t="str">
        <f>Calculations!A188</f>
        <v>CfS:238</v>
      </c>
      <c r="C215" s="20" t="str">
        <f>Calculations!B188</f>
        <v>Land at Colne Road, Somersham</v>
      </c>
      <c r="D215" s="11" t="str">
        <f>Calculations!C188</f>
        <v>Residential</v>
      </c>
      <c r="E215" s="34">
        <f>Calculations!D188</f>
        <v>0.52911763181799998</v>
      </c>
      <c r="F215" s="34">
        <f>Calculations!H188</f>
        <v>0.52911763181799998</v>
      </c>
      <c r="G215" s="34">
        <f>Calculations!L188</f>
        <v>100</v>
      </c>
      <c r="H215" s="34">
        <f>Calculations!G188</f>
        <v>0</v>
      </c>
      <c r="I215" s="34">
        <f>Calculations!K188</f>
        <v>0</v>
      </c>
      <c r="J215" s="34">
        <f>Calculations!F188</f>
        <v>0</v>
      </c>
      <c r="K215" s="34">
        <f>Calculations!J188</f>
        <v>0</v>
      </c>
      <c r="L215" s="34">
        <f>Calculations!E188</f>
        <v>0</v>
      </c>
      <c r="M215" s="34">
        <f>Calculations!I188</f>
        <v>0</v>
      </c>
      <c r="N215" s="34">
        <f>Calculations!Q188</f>
        <v>4.2998953559999997E-2</v>
      </c>
      <c r="O215" s="34">
        <f>Calculations!V188</f>
        <v>8.1265395394705529</v>
      </c>
      <c r="P215" s="34">
        <f>Calculations!N188</f>
        <v>0</v>
      </c>
      <c r="Q215" s="34">
        <f>Calculations!T188</f>
        <v>0</v>
      </c>
      <c r="R215" s="34">
        <f>Calculations!M188</f>
        <v>0</v>
      </c>
      <c r="S215" s="34">
        <f>Calculations!R188</f>
        <v>0</v>
      </c>
      <c r="T215" s="34">
        <f>Calculations!X188</f>
        <v>0</v>
      </c>
      <c r="U215" s="34">
        <f>Calculations!AA188</f>
        <v>0</v>
      </c>
      <c r="V215" s="34">
        <f>Calculations!Y188</f>
        <v>0</v>
      </c>
      <c r="W215" s="34">
        <f>Calculations!AB188</f>
        <v>0</v>
      </c>
      <c r="X215" s="34">
        <f>Calculations!Z188</f>
        <v>0</v>
      </c>
      <c r="Y215" s="34">
        <f>Calculations!AC188</f>
        <v>0</v>
      </c>
      <c r="Z215" s="34">
        <f>Calculations!AE188</f>
        <v>0</v>
      </c>
      <c r="AA215" s="34">
        <f>Calculations!AG188</f>
        <v>0</v>
      </c>
      <c r="AB215" s="34">
        <f>Calculations!AF188</f>
        <v>3.0091684439999999E-2</v>
      </c>
      <c r="AC215" s="34">
        <f>Calculations!AH188</f>
        <v>5.6871445271267396</v>
      </c>
      <c r="AD215" s="21" t="s">
        <v>54</v>
      </c>
      <c r="AE215" s="20" t="s">
        <v>786</v>
      </c>
      <c r="AF215" s="26" t="s">
        <v>797</v>
      </c>
      <c r="AG215" s="26" t="s">
        <v>796</v>
      </c>
      <c r="AH215" s="26"/>
      <c r="AI215" s="20"/>
    </row>
    <row r="216" spans="2:35" x14ac:dyDescent="0.2">
      <c r="B216" s="11" t="str">
        <f>Calculations!A189</f>
        <v>CfS:306</v>
      </c>
      <c r="C216" s="20" t="str">
        <f>Calculations!B189</f>
        <v>Manor Farm Yard, Haddon</v>
      </c>
      <c r="D216" s="11" t="str">
        <f>Calculations!C189</f>
        <v>Residential</v>
      </c>
      <c r="E216" s="34">
        <f>Calculations!D189</f>
        <v>7.3343715100500001E-2</v>
      </c>
      <c r="F216" s="34">
        <f>Calculations!H189</f>
        <v>7.3343715100500001E-2</v>
      </c>
      <c r="G216" s="34">
        <f>Calculations!L189</f>
        <v>100</v>
      </c>
      <c r="H216" s="34">
        <f>Calculations!G189</f>
        <v>0</v>
      </c>
      <c r="I216" s="34">
        <f>Calculations!K189</f>
        <v>0</v>
      </c>
      <c r="J216" s="34">
        <f>Calculations!F189</f>
        <v>0</v>
      </c>
      <c r="K216" s="34">
        <f>Calculations!J189</f>
        <v>0</v>
      </c>
      <c r="L216" s="34">
        <f>Calculations!E189</f>
        <v>0</v>
      </c>
      <c r="M216" s="34">
        <f>Calculations!I189</f>
        <v>0</v>
      </c>
      <c r="N216" s="34">
        <f>Calculations!Q189</f>
        <v>0</v>
      </c>
      <c r="O216" s="34">
        <f>Calculations!V189</f>
        <v>0</v>
      </c>
      <c r="P216" s="34">
        <f>Calculations!N189</f>
        <v>0</v>
      </c>
      <c r="Q216" s="34">
        <f>Calculations!T189</f>
        <v>0</v>
      </c>
      <c r="R216" s="34">
        <f>Calculations!M189</f>
        <v>0</v>
      </c>
      <c r="S216" s="34">
        <f>Calculations!R189</f>
        <v>0</v>
      </c>
      <c r="T216" s="34">
        <f>Calculations!X189</f>
        <v>0</v>
      </c>
      <c r="U216" s="34">
        <f>Calculations!AA189</f>
        <v>0</v>
      </c>
      <c r="V216" s="34">
        <f>Calculations!Y189</f>
        <v>0</v>
      </c>
      <c r="W216" s="34">
        <f>Calculations!AB189</f>
        <v>0</v>
      </c>
      <c r="X216" s="34">
        <f>Calculations!Z189</f>
        <v>0</v>
      </c>
      <c r="Y216" s="34">
        <f>Calculations!AC189</f>
        <v>0</v>
      </c>
      <c r="Z216" s="34">
        <f>Calculations!AE189</f>
        <v>0</v>
      </c>
      <c r="AA216" s="34">
        <f>Calculations!AG189</f>
        <v>0</v>
      </c>
      <c r="AB216" s="34">
        <f>Calculations!AF189</f>
        <v>0</v>
      </c>
      <c r="AC216" s="34">
        <f>Calculations!AH189</f>
        <v>0</v>
      </c>
      <c r="AD216" s="21" t="s">
        <v>54</v>
      </c>
      <c r="AE216" s="20" t="s">
        <v>799</v>
      </c>
      <c r="AF216" s="26" t="s">
        <v>800</v>
      </c>
      <c r="AG216" s="26" t="s">
        <v>801</v>
      </c>
      <c r="AH216" s="26"/>
      <c r="AI216" s="20"/>
    </row>
    <row r="217" spans="2:35" x14ac:dyDescent="0.2">
      <c r="B217" s="11" t="str">
        <f>Calculations!A190</f>
        <v>CfS:307</v>
      </c>
      <c r="C217" s="20" t="str">
        <f>Calculations!B190</f>
        <v>Orchard Field Allotment, Haddon</v>
      </c>
      <c r="D217" s="11" t="str">
        <f>Calculations!C190</f>
        <v>Residential</v>
      </c>
      <c r="E217" s="34">
        <f>Calculations!D190</f>
        <v>0.34346451025800001</v>
      </c>
      <c r="F217" s="34">
        <f>Calculations!H190</f>
        <v>0.34346451025800001</v>
      </c>
      <c r="G217" s="34">
        <f>Calculations!L190</f>
        <v>100</v>
      </c>
      <c r="H217" s="34">
        <f>Calculations!G190</f>
        <v>0</v>
      </c>
      <c r="I217" s="34">
        <f>Calculations!K190</f>
        <v>0</v>
      </c>
      <c r="J217" s="34">
        <f>Calculations!F190</f>
        <v>0</v>
      </c>
      <c r="K217" s="34">
        <f>Calculations!J190</f>
        <v>0</v>
      </c>
      <c r="L217" s="34">
        <f>Calculations!E190</f>
        <v>0</v>
      </c>
      <c r="M217" s="34">
        <f>Calculations!I190</f>
        <v>0</v>
      </c>
      <c r="N217" s="34">
        <f>Calculations!Q190</f>
        <v>4.1584335530000002E-2</v>
      </c>
      <c r="O217" s="34">
        <f>Calculations!V190</f>
        <v>12.10731656052706</v>
      </c>
      <c r="P217" s="34">
        <f>Calculations!N190</f>
        <v>0</v>
      </c>
      <c r="Q217" s="34">
        <f>Calculations!T190</f>
        <v>0</v>
      </c>
      <c r="R217" s="34">
        <f>Calculations!M190</f>
        <v>0</v>
      </c>
      <c r="S217" s="34">
        <f>Calculations!R190</f>
        <v>0</v>
      </c>
      <c r="T217" s="34">
        <f>Calculations!X190</f>
        <v>0</v>
      </c>
      <c r="U217" s="34">
        <f>Calculations!AA190</f>
        <v>0</v>
      </c>
      <c r="V217" s="34">
        <f>Calculations!Y190</f>
        <v>0</v>
      </c>
      <c r="W217" s="34">
        <f>Calculations!AB190</f>
        <v>0</v>
      </c>
      <c r="X217" s="34">
        <f>Calculations!Z190</f>
        <v>0</v>
      </c>
      <c r="Y217" s="34">
        <f>Calculations!AC190</f>
        <v>0</v>
      </c>
      <c r="Z217" s="34">
        <f>Calculations!AE190</f>
        <v>0</v>
      </c>
      <c r="AA217" s="34">
        <f>Calculations!AG190</f>
        <v>0</v>
      </c>
      <c r="AB217" s="34">
        <f>Calculations!AF190</f>
        <v>4.3897995289999998E-2</v>
      </c>
      <c r="AC217" s="34">
        <f>Calculations!AH190</f>
        <v>12.78094067332464</v>
      </c>
      <c r="AD217" s="21" t="s">
        <v>54</v>
      </c>
      <c r="AE217" s="20" t="s">
        <v>786</v>
      </c>
      <c r="AF217" s="26" t="s">
        <v>797</v>
      </c>
      <c r="AG217" s="26" t="s">
        <v>796</v>
      </c>
      <c r="AH217" s="26"/>
      <c r="AI217" s="20"/>
    </row>
    <row r="218" spans="2:35" x14ac:dyDescent="0.2">
      <c r="B218" s="11" t="str">
        <f>Calculations!A191</f>
        <v>CfS:106</v>
      </c>
      <c r="C218" s="20" t="str">
        <f>Calculations!B191</f>
        <v>West of Wennington Road Wennington, Abbots Ripton</v>
      </c>
      <c r="D218" s="11" t="str">
        <f>Calculations!C191</f>
        <v>Residential</v>
      </c>
      <c r="E218" s="34">
        <f>Calculations!D191</f>
        <v>1.21825898713</v>
      </c>
      <c r="F218" s="34">
        <f>Calculations!H191</f>
        <v>1.21825898713</v>
      </c>
      <c r="G218" s="34">
        <f>Calculations!L191</f>
        <v>100</v>
      </c>
      <c r="H218" s="34">
        <f>Calculations!G191</f>
        <v>0</v>
      </c>
      <c r="I218" s="34">
        <f>Calculations!K191</f>
        <v>0</v>
      </c>
      <c r="J218" s="34">
        <f>Calculations!F191</f>
        <v>0</v>
      </c>
      <c r="K218" s="34">
        <f>Calculations!J191</f>
        <v>0</v>
      </c>
      <c r="L218" s="34">
        <f>Calculations!E191</f>
        <v>0</v>
      </c>
      <c r="M218" s="34">
        <f>Calculations!I191</f>
        <v>0</v>
      </c>
      <c r="N218" s="34">
        <f>Calculations!Q191</f>
        <v>3.8510608559999999E-2</v>
      </c>
      <c r="O218" s="34">
        <f>Calculations!V191</f>
        <v>3.1611183637334861</v>
      </c>
      <c r="P218" s="34">
        <f>Calculations!N191</f>
        <v>1.240523451E-2</v>
      </c>
      <c r="Q218" s="34">
        <f>Calculations!T191</f>
        <v>1.6968993102772845</v>
      </c>
      <c r="R218" s="34">
        <f>Calculations!M191</f>
        <v>8.2673938399999997E-3</v>
      </c>
      <c r="S218" s="34">
        <f>Calculations!R191</f>
        <v>0.67862366929682982</v>
      </c>
      <c r="T218" s="34">
        <f>Calculations!X191</f>
        <v>0</v>
      </c>
      <c r="U218" s="34">
        <f>Calculations!AA191</f>
        <v>0</v>
      </c>
      <c r="V218" s="34">
        <f>Calculations!Y191</f>
        <v>0</v>
      </c>
      <c r="W218" s="34">
        <f>Calculations!AB191</f>
        <v>0</v>
      </c>
      <c r="X218" s="34">
        <f>Calculations!Z191</f>
        <v>0</v>
      </c>
      <c r="Y218" s="34">
        <f>Calculations!AC191</f>
        <v>0</v>
      </c>
      <c r="Z218" s="34">
        <f>Calculations!AE191</f>
        <v>2.441030257E-2</v>
      </c>
      <c r="AA218" s="34">
        <f>Calculations!AG191</f>
        <v>2.0037038780650658</v>
      </c>
      <c r="AB218" s="34">
        <f>Calculations!AF191</f>
        <v>5.4327426799999998E-3</v>
      </c>
      <c r="AC218" s="34">
        <f>Calculations!AH191</f>
        <v>0.4459431645810033</v>
      </c>
      <c r="AD218" s="21" t="s">
        <v>54</v>
      </c>
      <c r="AE218" s="20" t="s">
        <v>786</v>
      </c>
      <c r="AF218" s="26" t="s">
        <v>795</v>
      </c>
      <c r="AG218" s="26" t="s">
        <v>796</v>
      </c>
      <c r="AH218" s="26"/>
      <c r="AI218" s="20"/>
    </row>
    <row r="219" spans="2:35" x14ac:dyDescent="0.2">
      <c r="B219" s="11" t="str">
        <f>Calculations!A192</f>
        <v>CfS:235</v>
      </c>
      <c r="C219" s="20" t="str">
        <f>Calculations!B192</f>
        <v>Land to the north of High Street, Hilton</v>
      </c>
      <c r="D219" s="11" t="str">
        <f>Calculations!C192</f>
        <v>Residential</v>
      </c>
      <c r="E219" s="34">
        <f>Calculations!D192</f>
        <v>2.0640553114100002</v>
      </c>
      <c r="F219" s="34">
        <f>Calculations!H192</f>
        <v>2.0551468233400003</v>
      </c>
      <c r="G219" s="34">
        <f>Calculations!L192</f>
        <v>99.568398772031244</v>
      </c>
      <c r="H219" s="34">
        <f>Calculations!G192</f>
        <v>8.9084880699999997E-3</v>
      </c>
      <c r="I219" s="34">
        <f>Calculations!K192</f>
        <v>0.43160122796876127</v>
      </c>
      <c r="J219" s="34">
        <f>Calculations!F192</f>
        <v>0</v>
      </c>
      <c r="K219" s="34">
        <f>Calculations!J192</f>
        <v>0</v>
      </c>
      <c r="L219" s="34">
        <f>Calculations!E192</f>
        <v>0</v>
      </c>
      <c r="M219" s="34">
        <f>Calculations!I192</f>
        <v>0</v>
      </c>
      <c r="N219" s="34">
        <f>Calculations!Q192</f>
        <v>1.945847539E-2</v>
      </c>
      <c r="O219" s="34">
        <f>Calculations!V192</f>
        <v>0.94273032715908678</v>
      </c>
      <c r="P219" s="34">
        <f>Calculations!N192</f>
        <v>4.38939304E-3</v>
      </c>
      <c r="Q219" s="34">
        <f>Calculations!T192</f>
        <v>0.63039043033742614</v>
      </c>
      <c r="R219" s="34">
        <f>Calculations!M192</f>
        <v>8.6222141200000008E-3</v>
      </c>
      <c r="S219" s="34">
        <f>Calculations!R192</f>
        <v>0.41773173772702737</v>
      </c>
      <c r="T219" s="34">
        <f>Calculations!X192</f>
        <v>0</v>
      </c>
      <c r="U219" s="34">
        <f>Calculations!AA192</f>
        <v>0</v>
      </c>
      <c r="V219" s="34">
        <f>Calculations!Y192</f>
        <v>8.9084880699999997E-3</v>
      </c>
      <c r="W219" s="34">
        <f>Calculations!AB192</f>
        <v>0.43160122796876127</v>
      </c>
      <c r="X219" s="34">
        <f>Calculations!Z192</f>
        <v>0</v>
      </c>
      <c r="Y219" s="34">
        <f>Calculations!AC192</f>
        <v>0</v>
      </c>
      <c r="Z219" s="34">
        <f>Calculations!AE192</f>
        <v>6.9075896099999997E-3</v>
      </c>
      <c r="AA219" s="34">
        <f>Calculations!AG192</f>
        <v>0.33466107094200293</v>
      </c>
      <c r="AB219" s="34">
        <f>Calculations!AF192</f>
        <v>3.9286710299999998E-3</v>
      </c>
      <c r="AC219" s="34">
        <f>Calculations!AH192</f>
        <v>0.19033748796761848</v>
      </c>
      <c r="AD219" s="21" t="s">
        <v>54</v>
      </c>
      <c r="AE219" s="20" t="s">
        <v>786</v>
      </c>
      <c r="AF219" s="26" t="s">
        <v>787</v>
      </c>
      <c r="AG219" s="26" t="s">
        <v>788</v>
      </c>
      <c r="AH219" s="26"/>
      <c r="AI219" s="20"/>
    </row>
    <row r="220" spans="2:35" ht="63.75" x14ac:dyDescent="0.2">
      <c r="B220" s="11" t="str">
        <f>Calculations!A193</f>
        <v>CfS:240</v>
      </c>
      <c r="C220" s="20" t="str">
        <f>Calculations!B193</f>
        <v>Giffords Park, St Ives</v>
      </c>
      <c r="D220" s="11" t="str">
        <f>Calculations!C193</f>
        <v>Mixed Use</v>
      </c>
      <c r="E220" s="34">
        <f>Calculations!D193</f>
        <v>122.122997037</v>
      </c>
      <c r="F220" s="34">
        <f>Calculations!H193</f>
        <v>102.19414477994</v>
      </c>
      <c r="G220" s="34">
        <f>Calculations!L193</f>
        <v>83.681327235179054</v>
      </c>
      <c r="H220" s="34">
        <f>Calculations!G193</f>
        <v>4.6253197290200001</v>
      </c>
      <c r="I220" s="34">
        <f>Calculations!K193</f>
        <v>3.7874272997236154</v>
      </c>
      <c r="J220" s="34">
        <f>Calculations!F193</f>
        <v>13.70894735571</v>
      </c>
      <c r="K220" s="34">
        <f>Calculations!J193</f>
        <v>11.22552483014854</v>
      </c>
      <c r="L220" s="34">
        <f>Calculations!E193</f>
        <v>1.59458517233</v>
      </c>
      <c r="M220" s="34">
        <f>Calculations!I193</f>
        <v>1.3057206349487831</v>
      </c>
      <c r="N220" s="34">
        <f>Calculations!Q193</f>
        <v>31.382489656179999</v>
      </c>
      <c r="O220" s="34">
        <f>Calculations!V193</f>
        <v>25.697444721793016</v>
      </c>
      <c r="P220" s="34">
        <f>Calculations!N193</f>
        <v>6.6591384650899998</v>
      </c>
      <c r="Q220" s="34">
        <f>Calculations!T193</f>
        <v>13.689734325546235</v>
      </c>
      <c r="R220" s="34">
        <f>Calculations!M193</f>
        <v>10.05917537967</v>
      </c>
      <c r="S220" s="34">
        <f>Calculations!R193</f>
        <v>8.2369214838564258</v>
      </c>
      <c r="T220" s="34">
        <f>Calculations!X193</f>
        <v>15.18509328655</v>
      </c>
      <c r="U220" s="34">
        <f>Calculations!AA193</f>
        <v>12.434261895774897</v>
      </c>
      <c r="V220" s="34">
        <f>Calculations!Y193</f>
        <v>4.64873097114</v>
      </c>
      <c r="W220" s="34">
        <f>Calculations!AB193</f>
        <v>3.8065975155617569</v>
      </c>
      <c r="X220" s="34">
        <f>Calculations!Z193</f>
        <v>0</v>
      </c>
      <c r="Y220" s="34">
        <f>Calculations!AC193</f>
        <v>0</v>
      </c>
      <c r="Z220" s="34">
        <f>Calculations!AE193</f>
        <v>9.7929247039200007</v>
      </c>
      <c r="AA220" s="34">
        <f>Calculations!AG193</f>
        <v>8.0189030252451197</v>
      </c>
      <c r="AB220" s="34">
        <f>Calculations!AF193</f>
        <v>9.1633611765699996</v>
      </c>
      <c r="AC220" s="34">
        <f>Calculations!AH193</f>
        <v>7.503387076058857</v>
      </c>
      <c r="AD220" s="21" t="s">
        <v>54</v>
      </c>
      <c r="AE220" s="20" t="s">
        <v>782</v>
      </c>
      <c r="AF220" s="26" t="s">
        <v>783</v>
      </c>
      <c r="AG220" s="26" t="s">
        <v>784</v>
      </c>
      <c r="AH220" s="26"/>
      <c r="AI220" s="20"/>
    </row>
    <row r="221" spans="2:35" ht="63.75" x14ac:dyDescent="0.2">
      <c r="B221" s="11" t="str">
        <f>Calculations!A194</f>
        <v>CfS:88</v>
      </c>
      <c r="C221" s="20" t="str">
        <f>Calculations!B194</f>
        <v>Land to the west of Glatton Road, Sawtry</v>
      </c>
      <c r="D221" s="11" t="str">
        <f>Calculations!C194</f>
        <v>Residential</v>
      </c>
      <c r="E221" s="34">
        <f>Calculations!D194</f>
        <v>12.482515211500001</v>
      </c>
      <c r="F221" s="34">
        <f>Calculations!H194</f>
        <v>12.42889897875</v>
      </c>
      <c r="G221" s="34">
        <f>Calculations!L194</f>
        <v>99.570469317749328</v>
      </c>
      <c r="H221" s="34">
        <f>Calculations!G194</f>
        <v>0</v>
      </c>
      <c r="I221" s="34">
        <f>Calculations!K194</f>
        <v>0</v>
      </c>
      <c r="J221" s="34">
        <f>Calculations!F194</f>
        <v>0</v>
      </c>
      <c r="K221" s="34">
        <f>Calculations!J194</f>
        <v>0</v>
      </c>
      <c r="L221" s="34">
        <f>Calculations!E194</f>
        <v>5.3616232749999999E-2</v>
      </c>
      <c r="M221" s="34">
        <f>Calculations!I194</f>
        <v>0.42953068225067309</v>
      </c>
      <c r="N221" s="34">
        <f>Calculations!Q194</f>
        <v>2.8674087102399999</v>
      </c>
      <c r="O221" s="34">
        <f>Calculations!V194</f>
        <v>22.971401689927752</v>
      </c>
      <c r="P221" s="34">
        <f>Calculations!N194</f>
        <v>0.23865542424</v>
      </c>
      <c r="Q221" s="34">
        <f>Calculations!T194</f>
        <v>3.6461447417319652</v>
      </c>
      <c r="R221" s="34">
        <f>Calculations!M194</f>
        <v>0.21647514777999999</v>
      </c>
      <c r="S221" s="34">
        <f>Calculations!R194</f>
        <v>1.7342269896099456</v>
      </c>
      <c r="T221" s="34">
        <f>Calculations!X194</f>
        <v>0</v>
      </c>
      <c r="U221" s="34">
        <f>Calculations!AA194</f>
        <v>0</v>
      </c>
      <c r="V221" s="34">
        <f>Calculations!Y194</f>
        <v>0</v>
      </c>
      <c r="W221" s="34">
        <f>Calculations!AB194</f>
        <v>0</v>
      </c>
      <c r="X221" s="34">
        <f>Calculations!Z194</f>
        <v>0</v>
      </c>
      <c r="Y221" s="34">
        <f>Calculations!AC194</f>
        <v>0</v>
      </c>
      <c r="Z221" s="34">
        <f>Calculations!AE194</f>
        <v>0.96947800406999995</v>
      </c>
      <c r="AA221" s="34">
        <f>Calculations!AG194</f>
        <v>7.7666879442440484</v>
      </c>
      <c r="AB221" s="34">
        <f>Calculations!AF194</f>
        <v>1.6670747318300001</v>
      </c>
      <c r="AC221" s="34">
        <f>Calculations!AH194</f>
        <v>13.35527899292398</v>
      </c>
      <c r="AD221" s="21" t="s">
        <v>54</v>
      </c>
      <c r="AE221" s="20" t="s">
        <v>782</v>
      </c>
      <c r="AF221" s="26" t="s">
        <v>783</v>
      </c>
      <c r="AG221" s="26" t="s">
        <v>784</v>
      </c>
      <c r="AH221" s="26"/>
      <c r="AI221" s="20"/>
    </row>
    <row r="222" spans="2:35" x14ac:dyDescent="0.2">
      <c r="B222" s="11" t="str">
        <f>Calculations!A195</f>
        <v>CfS:215</v>
      </c>
      <c r="C222" s="20" t="str">
        <f>Calculations!B195</f>
        <v>land to the North West of Holme Fen Drove, Colne</v>
      </c>
      <c r="D222" s="11" t="str">
        <f>Calculations!C195</f>
        <v>Residential</v>
      </c>
      <c r="E222" s="34">
        <f>Calculations!D195</f>
        <v>0.377003751926</v>
      </c>
      <c r="F222" s="34">
        <f>Calculations!H195</f>
        <v>0.377003751926</v>
      </c>
      <c r="G222" s="34">
        <f>Calculations!L195</f>
        <v>100</v>
      </c>
      <c r="H222" s="34">
        <f>Calculations!G195</f>
        <v>0</v>
      </c>
      <c r="I222" s="34">
        <f>Calculations!K195</f>
        <v>0</v>
      </c>
      <c r="J222" s="34">
        <f>Calculations!F195</f>
        <v>0</v>
      </c>
      <c r="K222" s="34">
        <f>Calculations!J195</f>
        <v>0</v>
      </c>
      <c r="L222" s="34">
        <f>Calculations!E195</f>
        <v>0</v>
      </c>
      <c r="M222" s="34">
        <f>Calculations!I195</f>
        <v>0</v>
      </c>
      <c r="N222" s="34">
        <f>Calculations!Q195</f>
        <v>7.9507425999999996E-3</v>
      </c>
      <c r="O222" s="34">
        <f>Calculations!V195</f>
        <v>2.1089293035896914</v>
      </c>
      <c r="P222" s="34">
        <f>Calculations!N195</f>
        <v>0</v>
      </c>
      <c r="Q222" s="34">
        <f>Calculations!T195</f>
        <v>0</v>
      </c>
      <c r="R222" s="34">
        <f>Calculations!M195</f>
        <v>0</v>
      </c>
      <c r="S222" s="34">
        <f>Calculations!R195</f>
        <v>0</v>
      </c>
      <c r="T222" s="34">
        <f>Calculations!X195</f>
        <v>0</v>
      </c>
      <c r="U222" s="34">
        <f>Calculations!AA195</f>
        <v>0</v>
      </c>
      <c r="V222" s="34">
        <f>Calculations!Y195</f>
        <v>0</v>
      </c>
      <c r="W222" s="34">
        <f>Calculations!AB195</f>
        <v>0</v>
      </c>
      <c r="X222" s="34">
        <f>Calculations!Z195</f>
        <v>0</v>
      </c>
      <c r="Y222" s="34">
        <f>Calculations!AC195</f>
        <v>0</v>
      </c>
      <c r="Z222" s="34">
        <f>Calculations!AE195</f>
        <v>0</v>
      </c>
      <c r="AA222" s="34">
        <f>Calculations!AG195</f>
        <v>0</v>
      </c>
      <c r="AB222" s="34">
        <f>Calculations!AF195</f>
        <v>7.5506101800000003E-3</v>
      </c>
      <c r="AC222" s="34">
        <f>Calculations!AH195</f>
        <v>2.0027944394256503</v>
      </c>
      <c r="AD222" s="21" t="s">
        <v>54</v>
      </c>
      <c r="AE222" s="20" t="s">
        <v>786</v>
      </c>
      <c r="AF222" s="26" t="s">
        <v>797</v>
      </c>
      <c r="AG222" s="26" t="s">
        <v>796</v>
      </c>
      <c r="AH222" s="26"/>
      <c r="AI222" s="20"/>
    </row>
    <row r="223" spans="2:35" ht="63.75" x14ac:dyDescent="0.2">
      <c r="B223" s="11" t="str">
        <f>Calculations!A196</f>
        <v>CfS:313</v>
      </c>
      <c r="C223" s="20" t="str">
        <f>Calculations!B196</f>
        <v>Land at Hatchet Lane, Stonely</v>
      </c>
      <c r="D223" s="11" t="str">
        <f>Calculations!C196</f>
        <v>Residential</v>
      </c>
      <c r="E223" s="34">
        <f>Calculations!D196</f>
        <v>3.7452773909800001</v>
      </c>
      <c r="F223" s="34">
        <f>Calculations!H196</f>
        <v>2.9151864672300003</v>
      </c>
      <c r="G223" s="34">
        <f>Calculations!L196</f>
        <v>77.836329940496185</v>
      </c>
      <c r="H223" s="34">
        <f>Calculations!G196</f>
        <v>0.44036974589</v>
      </c>
      <c r="I223" s="34">
        <f>Calculations!K196</f>
        <v>11.758000807912698</v>
      </c>
      <c r="J223" s="34">
        <f>Calculations!F196</f>
        <v>9.8812261730000003E-2</v>
      </c>
      <c r="K223" s="34">
        <f>Calculations!J196</f>
        <v>2.6383162424224205</v>
      </c>
      <c r="L223" s="34">
        <f>Calculations!E196</f>
        <v>0.29090891612999997</v>
      </c>
      <c r="M223" s="34">
        <f>Calculations!I196</f>
        <v>7.7673530091686978</v>
      </c>
      <c r="N223" s="34">
        <f>Calculations!Q196</f>
        <v>0.65256735493999996</v>
      </c>
      <c r="O223" s="34">
        <f>Calculations!V196</f>
        <v>17.423738933506534</v>
      </c>
      <c r="P223" s="34">
        <f>Calculations!N196</f>
        <v>9.6144693350000004E-2</v>
      </c>
      <c r="Q223" s="34">
        <f>Calculations!T196</f>
        <v>5.5921972240137992</v>
      </c>
      <c r="R223" s="34">
        <f>Calculations!M196</f>
        <v>0.11329860494000001</v>
      </c>
      <c r="S223" s="34">
        <f>Calculations!R196</f>
        <v>3.0251058362957184</v>
      </c>
      <c r="T223" s="34">
        <f>Calculations!X196</f>
        <v>0.38735935995999998</v>
      </c>
      <c r="U223" s="34">
        <f>Calculations!AA196</f>
        <v>10.342608023985171</v>
      </c>
      <c r="V223" s="34">
        <f>Calculations!Y196</f>
        <v>0.44273156374</v>
      </c>
      <c r="W223" s="34">
        <f>Calculations!AB196</f>
        <v>11.82106203418363</v>
      </c>
      <c r="X223" s="34">
        <f>Calculations!Z196</f>
        <v>7.9579329150000003E-2</v>
      </c>
      <c r="Y223" s="34">
        <f>Calculations!AC196</f>
        <v>2.12479132631554</v>
      </c>
      <c r="Z223" s="34">
        <f>Calculations!AE196</f>
        <v>0.20882999695999999</v>
      </c>
      <c r="AA223" s="34">
        <f>Calculations!AG196</f>
        <v>5.5758218994122872</v>
      </c>
      <c r="AB223" s="34">
        <f>Calculations!AF196</f>
        <v>0.31318751440999998</v>
      </c>
      <c r="AC223" s="34">
        <f>Calculations!AH196</f>
        <v>8.3621980888323577</v>
      </c>
      <c r="AD223" s="21" t="s">
        <v>54</v>
      </c>
      <c r="AE223" s="20" t="s">
        <v>782</v>
      </c>
      <c r="AF223" s="26" t="s">
        <v>783</v>
      </c>
      <c r="AG223" s="26" t="s">
        <v>784</v>
      </c>
      <c r="AH223" s="26"/>
      <c r="AI223" s="20"/>
    </row>
    <row r="224" spans="2:35" x14ac:dyDescent="0.2">
      <c r="B224" s="11" t="str">
        <f>Calculations!A197</f>
        <v>CfS:241</v>
      </c>
      <c r="C224" s="20" t="str">
        <f>Calculations!B197</f>
        <v>Penny Green, Abbots Ripton</v>
      </c>
      <c r="D224" s="11" t="str">
        <f>Calculations!C197</f>
        <v>Residential</v>
      </c>
      <c r="E224" s="34">
        <f>Calculations!D197</f>
        <v>0.89597854417699996</v>
      </c>
      <c r="F224" s="34">
        <f>Calculations!H197</f>
        <v>0.89597854417699996</v>
      </c>
      <c r="G224" s="34">
        <f>Calculations!L197</f>
        <v>100</v>
      </c>
      <c r="H224" s="34">
        <f>Calculations!G197</f>
        <v>0</v>
      </c>
      <c r="I224" s="34">
        <f>Calculations!K197</f>
        <v>0</v>
      </c>
      <c r="J224" s="34">
        <f>Calculations!F197</f>
        <v>0</v>
      </c>
      <c r="K224" s="34">
        <f>Calculations!J197</f>
        <v>0</v>
      </c>
      <c r="L224" s="34">
        <f>Calculations!E197</f>
        <v>0</v>
      </c>
      <c r="M224" s="34">
        <f>Calculations!I197</f>
        <v>0</v>
      </c>
      <c r="N224" s="34">
        <f>Calculations!Q197</f>
        <v>8.9371221500000007E-3</v>
      </c>
      <c r="O224" s="34">
        <f>Calculations!V197</f>
        <v>0.99747055418711894</v>
      </c>
      <c r="P224" s="34">
        <f>Calculations!N197</f>
        <v>0</v>
      </c>
      <c r="Q224" s="34">
        <f>Calculations!T197</f>
        <v>0</v>
      </c>
      <c r="R224" s="34">
        <f>Calculations!M197</f>
        <v>0</v>
      </c>
      <c r="S224" s="34">
        <f>Calculations!R197</f>
        <v>0</v>
      </c>
      <c r="T224" s="34">
        <f>Calculations!X197</f>
        <v>0</v>
      </c>
      <c r="U224" s="34">
        <f>Calculations!AA197</f>
        <v>0</v>
      </c>
      <c r="V224" s="34">
        <f>Calculations!Y197</f>
        <v>0</v>
      </c>
      <c r="W224" s="34">
        <f>Calculations!AB197</f>
        <v>0</v>
      </c>
      <c r="X224" s="34">
        <f>Calculations!Z197</f>
        <v>0</v>
      </c>
      <c r="Y224" s="34">
        <f>Calculations!AC197</f>
        <v>0</v>
      </c>
      <c r="Z224" s="34">
        <f>Calculations!AE197</f>
        <v>3.5739449200000001E-3</v>
      </c>
      <c r="AA224" s="34">
        <f>Calculations!AG197</f>
        <v>0.3988873330982321</v>
      </c>
      <c r="AB224" s="34">
        <f>Calculations!AF197</f>
        <v>5.3626453600000004E-3</v>
      </c>
      <c r="AC224" s="34">
        <f>Calculations!AH197</f>
        <v>0.59852385917632123</v>
      </c>
      <c r="AD224" s="21" t="s">
        <v>54</v>
      </c>
      <c r="AE224" s="20" t="s">
        <v>786</v>
      </c>
      <c r="AF224" s="26" t="s">
        <v>797</v>
      </c>
      <c r="AG224" s="26" t="s">
        <v>796</v>
      </c>
      <c r="AH224" s="26"/>
      <c r="AI224" s="20"/>
    </row>
    <row r="225" spans="2:35" x14ac:dyDescent="0.2">
      <c r="B225" s="11" t="str">
        <f>Calculations!A198</f>
        <v>CfS:244</v>
      </c>
      <c r="C225" s="20" t="str">
        <f>Calculations!B198</f>
        <v>Land South of Station Road, Abbots Ripton</v>
      </c>
      <c r="D225" s="11" t="str">
        <f>Calculations!C198</f>
        <v>Residential</v>
      </c>
      <c r="E225" s="34">
        <f>Calculations!D198</f>
        <v>1.70619849525</v>
      </c>
      <c r="F225" s="34">
        <f>Calculations!H198</f>
        <v>1.70619849525</v>
      </c>
      <c r="G225" s="34">
        <f>Calculations!L198</f>
        <v>100</v>
      </c>
      <c r="H225" s="34">
        <f>Calculations!G198</f>
        <v>0</v>
      </c>
      <c r="I225" s="34">
        <f>Calculations!K198</f>
        <v>0</v>
      </c>
      <c r="J225" s="34">
        <f>Calculations!F198</f>
        <v>0</v>
      </c>
      <c r="K225" s="34">
        <f>Calculations!J198</f>
        <v>0</v>
      </c>
      <c r="L225" s="34">
        <f>Calculations!E198</f>
        <v>0</v>
      </c>
      <c r="M225" s="34">
        <f>Calculations!I198</f>
        <v>0</v>
      </c>
      <c r="N225" s="34">
        <f>Calculations!Q198</f>
        <v>4.3996695099999998E-3</v>
      </c>
      <c r="O225" s="34">
        <f>Calculations!V198</f>
        <v>0.25786387236001751</v>
      </c>
      <c r="P225" s="34">
        <f>Calculations!N198</f>
        <v>0</v>
      </c>
      <c r="Q225" s="34">
        <f>Calculations!T198</f>
        <v>0</v>
      </c>
      <c r="R225" s="34">
        <f>Calculations!M198</f>
        <v>0</v>
      </c>
      <c r="S225" s="34">
        <f>Calculations!R198</f>
        <v>0</v>
      </c>
      <c r="T225" s="34">
        <f>Calculations!X198</f>
        <v>0</v>
      </c>
      <c r="U225" s="34">
        <f>Calculations!AA198</f>
        <v>0</v>
      </c>
      <c r="V225" s="34">
        <f>Calculations!Y198</f>
        <v>0</v>
      </c>
      <c r="W225" s="34">
        <f>Calculations!AB198</f>
        <v>0</v>
      </c>
      <c r="X225" s="34">
        <f>Calculations!Z198</f>
        <v>0</v>
      </c>
      <c r="Y225" s="34">
        <f>Calculations!AC198</f>
        <v>0</v>
      </c>
      <c r="Z225" s="34">
        <f>Calculations!AE198</f>
        <v>2.5574255000000001E-3</v>
      </c>
      <c r="AA225" s="34">
        <f>Calculations!AG198</f>
        <v>0.14989026816749562</v>
      </c>
      <c r="AB225" s="34">
        <f>Calculations!AF198</f>
        <v>1.8422441500000001E-3</v>
      </c>
      <c r="AC225" s="34">
        <f>Calculations!AH198</f>
        <v>0.10797361239789784</v>
      </c>
      <c r="AD225" s="21" t="s">
        <v>54</v>
      </c>
      <c r="AE225" s="20" t="s">
        <v>786</v>
      </c>
      <c r="AF225" s="26" t="s">
        <v>797</v>
      </c>
      <c r="AG225" s="26" t="s">
        <v>796</v>
      </c>
      <c r="AH225" s="26"/>
      <c r="AI225" s="20"/>
    </row>
    <row r="226" spans="2:35" ht="63.75" x14ac:dyDescent="0.2">
      <c r="B226" s="11" t="str">
        <f>Calculations!A199</f>
        <v>CfS:246</v>
      </c>
      <c r="C226" s="20" t="str">
        <f>Calculations!B199</f>
        <v>Westwood Farm, St Ives</v>
      </c>
      <c r="D226" s="11" t="str">
        <f>Calculations!C199</f>
        <v>Mixed Use</v>
      </c>
      <c r="E226" s="34">
        <f>Calculations!D199</f>
        <v>56.401146986699999</v>
      </c>
      <c r="F226" s="34">
        <f>Calculations!H199</f>
        <v>47.786531695949996</v>
      </c>
      <c r="G226" s="34">
        <f>Calculations!L199</f>
        <v>84.726170032000553</v>
      </c>
      <c r="H226" s="34">
        <f>Calculations!G199</f>
        <v>1.7705995270899999</v>
      </c>
      <c r="I226" s="34">
        <f>Calculations!K199</f>
        <v>3.1392970208700302</v>
      </c>
      <c r="J226" s="34">
        <f>Calculations!F199</f>
        <v>4.4340224216699999</v>
      </c>
      <c r="K226" s="34">
        <f>Calculations!J199</f>
        <v>7.8615820042021323</v>
      </c>
      <c r="L226" s="34">
        <f>Calculations!E199</f>
        <v>2.4099933419899999</v>
      </c>
      <c r="M226" s="34">
        <f>Calculations!I199</f>
        <v>4.2729509429272818</v>
      </c>
      <c r="N226" s="34">
        <f>Calculations!Q199</f>
        <v>16.392192575069998</v>
      </c>
      <c r="O226" s="34">
        <f>Calculations!V199</f>
        <v>29.063580176721327</v>
      </c>
      <c r="P226" s="34">
        <f>Calculations!N199</f>
        <v>2.9091108879099998</v>
      </c>
      <c r="Q226" s="34">
        <f>Calculations!T199</f>
        <v>16.295793463557292</v>
      </c>
      <c r="R226" s="34">
        <f>Calculations!M199</f>
        <v>6.2819035361199997</v>
      </c>
      <c r="S226" s="34">
        <f>Calculations!R199</f>
        <v>11.137900329582553</v>
      </c>
      <c r="T226" s="34">
        <f>Calculations!X199</f>
        <v>7.14886434758</v>
      </c>
      <c r="U226" s="34">
        <f>Calculations!AA199</f>
        <v>12.675033628776697</v>
      </c>
      <c r="V226" s="34">
        <f>Calculations!Y199</f>
        <v>1.74074213141</v>
      </c>
      <c r="W226" s="34">
        <f>Calculations!AB199</f>
        <v>3.0863594526197948</v>
      </c>
      <c r="X226" s="34">
        <f>Calculations!Z199</f>
        <v>0</v>
      </c>
      <c r="Y226" s="34">
        <f>Calculations!AC199</f>
        <v>0</v>
      </c>
      <c r="Z226" s="34">
        <f>Calculations!AE199</f>
        <v>5.2950554369700003</v>
      </c>
      <c r="AA226" s="34">
        <f>Calculations!AG199</f>
        <v>9.3882052402562515</v>
      </c>
      <c r="AB226" s="34">
        <f>Calculations!AF199</f>
        <v>4.14779661737</v>
      </c>
      <c r="AC226" s="34">
        <f>Calculations!AH199</f>
        <v>7.354099763871992</v>
      </c>
      <c r="AD226" s="21" t="s">
        <v>54</v>
      </c>
      <c r="AE226" s="20" t="s">
        <v>782</v>
      </c>
      <c r="AF226" s="26" t="s">
        <v>783</v>
      </c>
      <c r="AG226" s="26" t="s">
        <v>784</v>
      </c>
      <c r="AH226" s="26"/>
      <c r="AI226" s="20"/>
    </row>
    <row r="227" spans="2:35" ht="63.75" x14ac:dyDescent="0.2">
      <c r="B227" s="11" t="str">
        <f>Calculations!A200</f>
        <v>CfS:322</v>
      </c>
      <c r="C227" s="20" t="str">
        <f>Calculations!B200</f>
        <v>Land to the east of Globe Lane, Alconbury</v>
      </c>
      <c r="D227" s="11" t="str">
        <f>Calculations!C200</f>
        <v>Residential</v>
      </c>
      <c r="E227" s="34">
        <f>Calculations!D200</f>
        <v>14.9844030612</v>
      </c>
      <c r="F227" s="34">
        <f>Calculations!H200</f>
        <v>9.7116064408200007</v>
      </c>
      <c r="G227" s="34">
        <f>Calculations!L200</f>
        <v>64.811433603029784</v>
      </c>
      <c r="H227" s="34">
        <f>Calculations!G200</f>
        <v>0.87551193629000001</v>
      </c>
      <c r="I227" s="34">
        <f>Calculations!K200</f>
        <v>5.8428215839776412</v>
      </c>
      <c r="J227" s="34">
        <f>Calculations!F200</f>
        <v>3.7472614791700001</v>
      </c>
      <c r="K227" s="34">
        <f>Calculations!J200</f>
        <v>25.007746146878585</v>
      </c>
      <c r="L227" s="34">
        <f>Calculations!E200</f>
        <v>0.65002320491999999</v>
      </c>
      <c r="M227" s="34">
        <f>Calculations!I200</f>
        <v>4.3379986661139913</v>
      </c>
      <c r="N227" s="34">
        <f>Calculations!Q200</f>
        <v>6.3208227582500003</v>
      </c>
      <c r="O227" s="34">
        <f>Calculations!V200</f>
        <v>42.182679766649365</v>
      </c>
      <c r="P227" s="34">
        <f>Calculations!N200</f>
        <v>1.76586700764</v>
      </c>
      <c r="Q227" s="34">
        <f>Calculations!T200</f>
        <v>24.620243989916787</v>
      </c>
      <c r="R227" s="34">
        <f>Calculations!M200</f>
        <v>1.92332958646</v>
      </c>
      <c r="S227" s="34">
        <f>Calculations!R200</f>
        <v>12.835543588921409</v>
      </c>
      <c r="T227" s="34">
        <f>Calculations!X200</f>
        <v>4.3972846860399999</v>
      </c>
      <c r="U227" s="34">
        <f>Calculations!AA200</f>
        <v>29.345744826006108</v>
      </c>
      <c r="V227" s="34">
        <f>Calculations!Y200</f>
        <v>0.87551193830999996</v>
      </c>
      <c r="W227" s="34">
        <f>Calculations!AB200</f>
        <v>5.8428215974583244</v>
      </c>
      <c r="X227" s="34">
        <f>Calculations!Z200</f>
        <v>0</v>
      </c>
      <c r="Y227" s="34">
        <f>Calculations!AC200</f>
        <v>0</v>
      </c>
      <c r="Z227" s="34">
        <f>Calculations!AE200</f>
        <v>3.1199967646500002</v>
      </c>
      <c r="AA227" s="34">
        <f>Calculations!AG200</f>
        <v>20.821628675544588</v>
      </c>
      <c r="AB227" s="34">
        <f>Calculations!AF200</f>
        <v>1.3274384643699999</v>
      </c>
      <c r="AC227" s="34">
        <f>Calculations!AH200</f>
        <v>8.8588011077145588</v>
      </c>
      <c r="AD227" s="21" t="s">
        <v>54</v>
      </c>
      <c r="AE227" s="20" t="s">
        <v>782</v>
      </c>
      <c r="AF227" s="26" t="s">
        <v>783</v>
      </c>
      <c r="AG227" s="26" t="s">
        <v>784</v>
      </c>
      <c r="AH227" s="26"/>
      <c r="AI227" s="20"/>
    </row>
    <row r="228" spans="2:35" ht="63.75" x14ac:dyDescent="0.2">
      <c r="B228" s="11" t="str">
        <f>Calculations!A201</f>
        <v>CfS:340</v>
      </c>
      <c r="C228" s="20" t="str">
        <f>Calculations!B201</f>
        <v>Manor Farm, Old Weston</v>
      </c>
      <c r="D228" s="11" t="str">
        <f>Calculations!C201</f>
        <v>Residential</v>
      </c>
      <c r="E228" s="34">
        <f>Calculations!D201</f>
        <v>0.85808034673800004</v>
      </c>
      <c r="F228" s="34">
        <f>Calculations!H201</f>
        <v>8.4728026278000051E-2</v>
      </c>
      <c r="G228" s="34">
        <f>Calculations!L201</f>
        <v>9.8741366819662506</v>
      </c>
      <c r="H228" s="34">
        <f>Calculations!G201</f>
        <v>2.8661200330000001E-2</v>
      </c>
      <c r="I228" s="34">
        <f>Calculations!K201</f>
        <v>3.3401534528737087</v>
      </c>
      <c r="J228" s="34">
        <f>Calculations!F201</f>
        <v>0.24767570199</v>
      </c>
      <c r="K228" s="34">
        <f>Calculations!J201</f>
        <v>28.863928993542544</v>
      </c>
      <c r="L228" s="34">
        <f>Calculations!E201</f>
        <v>0.49701541814</v>
      </c>
      <c r="M228" s="34">
        <f>Calculations!I201</f>
        <v>57.9217808716175</v>
      </c>
      <c r="N228" s="34">
        <f>Calculations!Q201</f>
        <v>0.85808034673800004</v>
      </c>
      <c r="O228" s="34">
        <f>Calculations!V201</f>
        <v>100</v>
      </c>
      <c r="P228" s="34">
        <f>Calculations!N201</f>
        <v>7.8765941850000007E-2</v>
      </c>
      <c r="Q228" s="34">
        <f>Calculations!T201</f>
        <v>67.991865374599783</v>
      </c>
      <c r="R228" s="34">
        <f>Calculations!M201</f>
        <v>0.50465889231000005</v>
      </c>
      <c r="S228" s="34">
        <f>Calculations!R201</f>
        <v>58.812545262045127</v>
      </c>
      <c r="T228" s="34">
        <f>Calculations!X201</f>
        <v>0.69821308534000004</v>
      </c>
      <c r="U228" s="34">
        <f>Calculations!AA201</f>
        <v>81.369196718496497</v>
      </c>
      <c r="V228" s="34">
        <f>Calculations!Y201</f>
        <v>2.7052966809999999E-2</v>
      </c>
      <c r="W228" s="34">
        <f>Calculations!AB201</f>
        <v>3.1527311996880116</v>
      </c>
      <c r="X228" s="34">
        <f>Calculations!Z201</f>
        <v>0</v>
      </c>
      <c r="Y228" s="34">
        <f>Calculations!AC201</f>
        <v>0</v>
      </c>
      <c r="Z228" s="34">
        <f>Calculations!AE201</f>
        <v>0.30709943087000002</v>
      </c>
      <c r="AA228" s="34">
        <f>Calculations!AG201</f>
        <v>35.789123015978774</v>
      </c>
      <c r="AB228" s="34">
        <f>Calculations!AF201</f>
        <v>4.6752610700000002E-2</v>
      </c>
      <c r="AC228" s="34">
        <f>Calculations!AH201</f>
        <v>5.4485120044679336</v>
      </c>
      <c r="AD228" s="21" t="s">
        <v>54</v>
      </c>
      <c r="AE228" s="20" t="s">
        <v>782</v>
      </c>
      <c r="AF228" s="26" t="s">
        <v>783</v>
      </c>
      <c r="AG228" s="26" t="s">
        <v>784</v>
      </c>
      <c r="AH228" s="26"/>
      <c r="AI228" s="20"/>
    </row>
    <row r="229" spans="2:35" x14ac:dyDescent="0.2">
      <c r="B229" s="11" t="str">
        <f>Calculations!A202</f>
        <v>CfS:196</v>
      </c>
      <c r="C229" s="20" t="str">
        <f>Calculations!B202</f>
        <v>Land at New Manor Farm, Houghton and Wyton</v>
      </c>
      <c r="D229" s="11" t="str">
        <f>Calculations!C202</f>
        <v>Employment</v>
      </c>
      <c r="E229" s="34">
        <f>Calculations!D202</f>
        <v>5.0024253284200002</v>
      </c>
      <c r="F229" s="34">
        <f>Calculations!H202</f>
        <v>5.0024253284200002</v>
      </c>
      <c r="G229" s="34">
        <f>Calculations!L202</f>
        <v>100</v>
      </c>
      <c r="H229" s="34">
        <f>Calculations!G202</f>
        <v>0</v>
      </c>
      <c r="I229" s="34">
        <f>Calculations!K202</f>
        <v>0</v>
      </c>
      <c r="J229" s="34">
        <f>Calculations!F202</f>
        <v>0</v>
      </c>
      <c r="K229" s="34">
        <f>Calculations!J202</f>
        <v>0</v>
      </c>
      <c r="L229" s="34">
        <f>Calculations!E202</f>
        <v>0</v>
      </c>
      <c r="M229" s="34">
        <f>Calculations!I202</f>
        <v>0</v>
      </c>
      <c r="N229" s="34">
        <f>Calculations!Q202</f>
        <v>0.39246710950000002</v>
      </c>
      <c r="O229" s="34">
        <f>Calculations!V202</f>
        <v>7.8455365894279021</v>
      </c>
      <c r="P229" s="34">
        <f>Calculations!N202</f>
        <v>2.94262707E-2</v>
      </c>
      <c r="Q229" s="34">
        <f>Calculations!T202</f>
        <v>0.99324858159738527</v>
      </c>
      <c r="R229" s="34">
        <f>Calculations!M202</f>
        <v>2.0260247919999998E-2</v>
      </c>
      <c r="S229" s="34">
        <f>Calculations!R202</f>
        <v>0.40500850267362482</v>
      </c>
      <c r="T229" s="34">
        <f>Calculations!X202</f>
        <v>0</v>
      </c>
      <c r="U229" s="34">
        <f>Calculations!AA202</f>
        <v>0</v>
      </c>
      <c r="V229" s="34">
        <f>Calculations!Y202</f>
        <v>0</v>
      </c>
      <c r="W229" s="34">
        <f>Calculations!AB202</f>
        <v>0</v>
      </c>
      <c r="X229" s="34">
        <f>Calculations!Z202</f>
        <v>0</v>
      </c>
      <c r="Y229" s="34">
        <f>Calculations!AC202</f>
        <v>0</v>
      </c>
      <c r="Z229" s="34">
        <f>Calculations!AE202</f>
        <v>8.3540891019999994E-2</v>
      </c>
      <c r="AA229" s="34">
        <f>Calculations!AG202</f>
        <v>1.6700077569450917</v>
      </c>
      <c r="AB229" s="34">
        <f>Calculations!AF202</f>
        <v>0.24310455212000001</v>
      </c>
      <c r="AC229" s="34">
        <f>Calculations!AH202</f>
        <v>4.859733752323371</v>
      </c>
      <c r="AD229" s="21" t="s">
        <v>55</v>
      </c>
      <c r="AE229" s="20" t="s">
        <v>786</v>
      </c>
      <c r="AF229" s="26" t="s">
        <v>795</v>
      </c>
      <c r="AG229" s="26" t="s">
        <v>796</v>
      </c>
      <c r="AH229" s="26"/>
      <c r="AI229" s="20"/>
    </row>
    <row r="230" spans="2:35" x14ac:dyDescent="0.2">
      <c r="B230" s="11" t="str">
        <f>Calculations!A203</f>
        <v>CfS:338</v>
      </c>
      <c r="C230" s="20" t="str">
        <f>Calculations!B203</f>
        <v>Land to the west of Toll Bar Way, Sawtry</v>
      </c>
      <c r="D230" s="11" t="str">
        <f>Calculations!C203</f>
        <v>Employment</v>
      </c>
      <c r="E230" s="34">
        <f>Calculations!D203</f>
        <v>9.0392662519400009</v>
      </c>
      <c r="F230" s="34">
        <f>Calculations!H203</f>
        <v>9.0392662519400009</v>
      </c>
      <c r="G230" s="34">
        <f>Calculations!L203</f>
        <v>100</v>
      </c>
      <c r="H230" s="34">
        <f>Calculations!G203</f>
        <v>0</v>
      </c>
      <c r="I230" s="34">
        <f>Calculations!K203</f>
        <v>0</v>
      </c>
      <c r="J230" s="34">
        <f>Calculations!F203</f>
        <v>0</v>
      </c>
      <c r="K230" s="34">
        <f>Calculations!J203</f>
        <v>0</v>
      </c>
      <c r="L230" s="34">
        <f>Calculations!E203</f>
        <v>0</v>
      </c>
      <c r="M230" s="34">
        <f>Calculations!I203</f>
        <v>0</v>
      </c>
      <c r="N230" s="34">
        <f>Calculations!Q203</f>
        <v>3.75772160027</v>
      </c>
      <c r="O230" s="34">
        <f>Calculations!V203</f>
        <v>41.571091010440369</v>
      </c>
      <c r="P230" s="34">
        <f>Calculations!N203</f>
        <v>0.56285267084000001</v>
      </c>
      <c r="Q230" s="34">
        <f>Calculations!T203</f>
        <v>25.139197170924128</v>
      </c>
      <c r="R230" s="34">
        <f>Calculations!M203</f>
        <v>1.70954629504</v>
      </c>
      <c r="S230" s="34">
        <f>Calculations!R203</f>
        <v>18.912445406429956</v>
      </c>
      <c r="T230" s="34">
        <f>Calculations!X203</f>
        <v>0</v>
      </c>
      <c r="U230" s="34">
        <f>Calculations!AA203</f>
        <v>0</v>
      </c>
      <c r="V230" s="34">
        <f>Calculations!Y203</f>
        <v>0</v>
      </c>
      <c r="W230" s="34">
        <f>Calculations!AB203</f>
        <v>0</v>
      </c>
      <c r="X230" s="34">
        <f>Calculations!Z203</f>
        <v>0</v>
      </c>
      <c r="Y230" s="34">
        <f>Calculations!AC203</f>
        <v>0</v>
      </c>
      <c r="Z230" s="34">
        <f>Calculations!AE203</f>
        <v>1.1911671532200001</v>
      </c>
      <c r="AA230" s="34">
        <f>Calculations!AG203</f>
        <v>13.177697392908993</v>
      </c>
      <c r="AB230" s="34">
        <f>Calculations!AF203</f>
        <v>0.90983233583000001</v>
      </c>
      <c r="AC230" s="34">
        <f>Calculations!AH203</f>
        <v>10.065333960427733</v>
      </c>
      <c r="AD230" s="21" t="s">
        <v>55</v>
      </c>
      <c r="AE230" s="20" t="s">
        <v>786</v>
      </c>
      <c r="AF230" s="26" t="s">
        <v>795</v>
      </c>
      <c r="AG230" s="26" t="s">
        <v>796</v>
      </c>
      <c r="AH230" s="26"/>
      <c r="AI230" s="20"/>
    </row>
    <row r="231" spans="2:35" x14ac:dyDescent="0.2">
      <c r="B231" s="11" t="str">
        <f>Calculations!A204</f>
        <v>CfS:323</v>
      </c>
      <c r="C231" s="20" t="str">
        <f>Calculations!B204</f>
        <v>Corpus Christi Paddock, Godmanchester</v>
      </c>
      <c r="D231" s="11" t="str">
        <f>Calculations!C204</f>
        <v>Residential</v>
      </c>
      <c r="E231" s="34">
        <f>Calculations!D204</f>
        <v>0.55836662346999999</v>
      </c>
      <c r="F231" s="34">
        <f>Calculations!H204</f>
        <v>0.55836662346999999</v>
      </c>
      <c r="G231" s="34">
        <f>Calculations!L204</f>
        <v>100</v>
      </c>
      <c r="H231" s="34">
        <f>Calculations!G204</f>
        <v>0</v>
      </c>
      <c r="I231" s="34">
        <f>Calculations!K204</f>
        <v>0</v>
      </c>
      <c r="J231" s="34">
        <f>Calculations!F204</f>
        <v>0</v>
      </c>
      <c r="K231" s="34">
        <f>Calculations!J204</f>
        <v>0</v>
      </c>
      <c r="L231" s="34">
        <f>Calculations!E204</f>
        <v>0</v>
      </c>
      <c r="M231" s="34">
        <f>Calculations!I204</f>
        <v>0</v>
      </c>
      <c r="N231" s="34">
        <f>Calculations!Q204</f>
        <v>0</v>
      </c>
      <c r="O231" s="34">
        <f>Calculations!V204</f>
        <v>0</v>
      </c>
      <c r="P231" s="34">
        <f>Calculations!N204</f>
        <v>0</v>
      </c>
      <c r="Q231" s="34">
        <f>Calculations!T204</f>
        <v>0</v>
      </c>
      <c r="R231" s="34">
        <f>Calculations!M204</f>
        <v>0</v>
      </c>
      <c r="S231" s="34">
        <f>Calculations!R204</f>
        <v>0</v>
      </c>
      <c r="T231" s="34">
        <f>Calculations!X204</f>
        <v>0</v>
      </c>
      <c r="U231" s="34">
        <f>Calculations!AA204</f>
        <v>0</v>
      </c>
      <c r="V231" s="34">
        <f>Calculations!Y204</f>
        <v>0</v>
      </c>
      <c r="W231" s="34">
        <f>Calculations!AB204</f>
        <v>0</v>
      </c>
      <c r="X231" s="34">
        <f>Calculations!Z204</f>
        <v>0</v>
      </c>
      <c r="Y231" s="34">
        <f>Calculations!AC204</f>
        <v>0</v>
      </c>
      <c r="Z231" s="34">
        <f>Calculations!AE204</f>
        <v>0</v>
      </c>
      <c r="AA231" s="34">
        <f>Calculations!AG204</f>
        <v>0</v>
      </c>
      <c r="AB231" s="34">
        <f>Calculations!AF204</f>
        <v>7.497437E-4</v>
      </c>
      <c r="AC231" s="34">
        <f>Calculations!AH204</f>
        <v>0.13427444773483715</v>
      </c>
      <c r="AD231" s="21" t="s">
        <v>54</v>
      </c>
      <c r="AE231" s="20" t="s">
        <v>786</v>
      </c>
      <c r="AF231" s="26" t="s">
        <v>797</v>
      </c>
      <c r="AG231" s="26" t="s">
        <v>796</v>
      </c>
      <c r="AH231" s="26"/>
      <c r="AI231" s="20"/>
    </row>
    <row r="232" spans="2:35" x14ac:dyDescent="0.2">
      <c r="B232" s="11" t="str">
        <f>Calculations!A205</f>
        <v>CfS:346</v>
      </c>
      <c r="C232" s="20" t="str">
        <f>Calculations!B205</f>
        <v>Land to the north of School Lane, Alconbury</v>
      </c>
      <c r="D232" s="11" t="str">
        <f>Calculations!C205</f>
        <v>Residential</v>
      </c>
      <c r="E232" s="34">
        <f>Calculations!D205</f>
        <v>6.2806231709100002</v>
      </c>
      <c r="F232" s="34">
        <f>Calculations!H205</f>
        <v>6.2806231709100002</v>
      </c>
      <c r="G232" s="34">
        <f>Calculations!L205</f>
        <v>100</v>
      </c>
      <c r="H232" s="34">
        <f>Calculations!G205</f>
        <v>0</v>
      </c>
      <c r="I232" s="34">
        <f>Calculations!K205</f>
        <v>0</v>
      </c>
      <c r="J232" s="34">
        <f>Calculations!F205</f>
        <v>0</v>
      </c>
      <c r="K232" s="34">
        <f>Calculations!J205</f>
        <v>0</v>
      </c>
      <c r="L232" s="34">
        <f>Calculations!E205</f>
        <v>0</v>
      </c>
      <c r="M232" s="34">
        <f>Calculations!I205</f>
        <v>0</v>
      </c>
      <c r="N232" s="34">
        <f>Calculations!Q205</f>
        <v>0.31309312785999999</v>
      </c>
      <c r="O232" s="34">
        <f>Calculations!V205</f>
        <v>4.9850646876914269</v>
      </c>
      <c r="P232" s="34">
        <f>Calculations!N205</f>
        <v>2.740978396E-2</v>
      </c>
      <c r="Q232" s="34">
        <f>Calculations!T205</f>
        <v>1.1880618425828695</v>
      </c>
      <c r="R232" s="34">
        <f>Calculations!M205</f>
        <v>4.7207903410000002E-2</v>
      </c>
      <c r="S232" s="34">
        <f>Calculations!R205</f>
        <v>0.75164362078994218</v>
      </c>
      <c r="T232" s="34">
        <f>Calculations!X205</f>
        <v>0</v>
      </c>
      <c r="U232" s="34">
        <f>Calculations!AA205</f>
        <v>0</v>
      </c>
      <c r="V232" s="34">
        <f>Calculations!Y205</f>
        <v>0</v>
      </c>
      <c r="W232" s="34">
        <f>Calculations!AB205</f>
        <v>0</v>
      </c>
      <c r="X232" s="34">
        <f>Calculations!Z205</f>
        <v>0</v>
      </c>
      <c r="Y232" s="34">
        <f>Calculations!AC205</f>
        <v>0</v>
      </c>
      <c r="Z232" s="34">
        <f>Calculations!AE205</f>
        <v>9.4250200189999994E-2</v>
      </c>
      <c r="AA232" s="34">
        <f>Calculations!AG205</f>
        <v>1.5006504549825439</v>
      </c>
      <c r="AB232" s="34">
        <f>Calculations!AF205</f>
        <v>0.18471803928</v>
      </c>
      <c r="AC232" s="34">
        <f>Calculations!AH205</f>
        <v>2.9410782059901259</v>
      </c>
      <c r="AD232" s="21" t="s">
        <v>54</v>
      </c>
      <c r="AE232" s="20" t="s">
        <v>786</v>
      </c>
      <c r="AF232" s="26" t="s">
        <v>795</v>
      </c>
      <c r="AG232" s="26" t="s">
        <v>796</v>
      </c>
      <c r="AH232" s="26"/>
      <c r="AI232" s="20"/>
    </row>
    <row r="233" spans="2:35" x14ac:dyDescent="0.2">
      <c r="B233" s="11" t="str">
        <f>Calculations!A206</f>
        <v>CfS:200</v>
      </c>
      <c r="C233" s="20" t="str">
        <f>Calculations!B206</f>
        <v>Land between Houghton Hill Road and Sawtry Way</v>
      </c>
      <c r="D233" s="11" t="str">
        <f>Calculations!C206</f>
        <v>Residential</v>
      </c>
      <c r="E233" s="34">
        <f>Calculations!D206</f>
        <v>3.7445333222100001</v>
      </c>
      <c r="F233" s="34">
        <f>Calculations!H206</f>
        <v>3.7445333222100001</v>
      </c>
      <c r="G233" s="34">
        <f>Calculations!L206</f>
        <v>100</v>
      </c>
      <c r="H233" s="34">
        <f>Calculations!G206</f>
        <v>0</v>
      </c>
      <c r="I233" s="34">
        <f>Calculations!K206</f>
        <v>0</v>
      </c>
      <c r="J233" s="34">
        <f>Calculations!F206</f>
        <v>0</v>
      </c>
      <c r="K233" s="34">
        <f>Calculations!J206</f>
        <v>0</v>
      </c>
      <c r="L233" s="34">
        <f>Calculations!E206</f>
        <v>0</v>
      </c>
      <c r="M233" s="34">
        <f>Calculations!I206</f>
        <v>0</v>
      </c>
      <c r="N233" s="34">
        <f>Calculations!Q206</f>
        <v>0.19402678852999999</v>
      </c>
      <c r="O233" s="34">
        <f>Calculations!V206</f>
        <v>5.1816013327793433</v>
      </c>
      <c r="P233" s="34">
        <f>Calculations!N206</f>
        <v>3.2985464329999999E-2</v>
      </c>
      <c r="Q233" s="34">
        <f>Calculations!T206</f>
        <v>1.8522636785901259</v>
      </c>
      <c r="R233" s="34">
        <f>Calculations!M206</f>
        <v>3.6373166329999998E-2</v>
      </c>
      <c r="S233" s="34">
        <f>Calculations!R206</f>
        <v>0.97136714244894962</v>
      </c>
      <c r="T233" s="34">
        <f>Calculations!X206</f>
        <v>0</v>
      </c>
      <c r="U233" s="34">
        <f>Calculations!AA206</f>
        <v>0</v>
      </c>
      <c r="V233" s="34">
        <f>Calculations!Y206</f>
        <v>0</v>
      </c>
      <c r="W233" s="34">
        <f>Calculations!AB206</f>
        <v>0</v>
      </c>
      <c r="X233" s="34">
        <f>Calculations!Z206</f>
        <v>0</v>
      </c>
      <c r="Y233" s="34">
        <f>Calculations!AC206</f>
        <v>0</v>
      </c>
      <c r="Z233" s="34">
        <f>Calculations!AE206</f>
        <v>6.3296430749999993E-2</v>
      </c>
      <c r="AA233" s="34">
        <f>Calculations!AG206</f>
        <v>1.6903690073892264</v>
      </c>
      <c r="AB233" s="34">
        <f>Calculations!AF206</f>
        <v>7.4610865339999999E-2</v>
      </c>
      <c r="AC233" s="34">
        <f>Calculations!AH206</f>
        <v>1.9925277443108753</v>
      </c>
      <c r="AD233" s="21" t="s">
        <v>54</v>
      </c>
      <c r="AE233" s="20" t="s">
        <v>786</v>
      </c>
      <c r="AF233" s="26" t="s">
        <v>795</v>
      </c>
      <c r="AG233" s="26" t="s">
        <v>796</v>
      </c>
      <c r="AH233" s="26"/>
      <c r="AI233" s="20"/>
    </row>
    <row r="234" spans="2:35" ht="63.75" x14ac:dyDescent="0.2">
      <c r="B234" s="11" t="str">
        <f>Calculations!A207</f>
        <v>CfS:335</v>
      </c>
      <c r="C234" s="20" t="str">
        <f>Calculations!B207</f>
        <v>Land east of B1043, Sawtry</v>
      </c>
      <c r="D234" s="11" t="str">
        <f>Calculations!C207</f>
        <v>Employment</v>
      </c>
      <c r="E234" s="34">
        <f>Calculations!D207</f>
        <v>25.636116379600001</v>
      </c>
      <c r="F234" s="34">
        <f>Calculations!H207</f>
        <v>15.05039180426</v>
      </c>
      <c r="G234" s="34">
        <f>Calculations!L207</f>
        <v>58.707768296122985</v>
      </c>
      <c r="H234" s="34">
        <f>Calculations!G207</f>
        <v>0</v>
      </c>
      <c r="I234" s="34">
        <f>Calculations!K207</f>
        <v>0</v>
      </c>
      <c r="J234" s="34">
        <f>Calculations!F207</f>
        <v>3.4305713160000001E-2</v>
      </c>
      <c r="K234" s="34">
        <f>Calculations!J207</f>
        <v>0.13381790225955931</v>
      </c>
      <c r="L234" s="34">
        <f>Calculations!E207</f>
        <v>10.55141886218</v>
      </c>
      <c r="M234" s="34">
        <f>Calculations!I207</f>
        <v>41.158413801617456</v>
      </c>
      <c r="N234" s="34">
        <f>Calculations!Q207</f>
        <v>5.6616729878100003</v>
      </c>
      <c r="O234" s="34">
        <f>Calculations!V207</f>
        <v>22.084753025677827</v>
      </c>
      <c r="P234" s="34">
        <f>Calculations!N207</f>
        <v>0.76049802570000002</v>
      </c>
      <c r="Q234" s="34">
        <f>Calculations!T207</f>
        <v>8.7089721425458588</v>
      </c>
      <c r="R234" s="34">
        <f>Calculations!M207</f>
        <v>1.47214420823</v>
      </c>
      <c r="S234" s="34">
        <f>Calculations!R207</f>
        <v>5.7424618707124546</v>
      </c>
      <c r="T234" s="34">
        <f>Calculations!X207</f>
        <v>10.58571673682</v>
      </c>
      <c r="U234" s="34">
        <f>Calculations!AA207</f>
        <v>41.292201127794883</v>
      </c>
      <c r="V234" s="34">
        <f>Calculations!Y207</f>
        <v>0</v>
      </c>
      <c r="W234" s="34">
        <f>Calculations!AB207</f>
        <v>0</v>
      </c>
      <c r="X234" s="34">
        <f>Calculations!Z207</f>
        <v>0</v>
      </c>
      <c r="Y234" s="34">
        <f>Calculations!AC207</f>
        <v>0</v>
      </c>
      <c r="Z234" s="34">
        <f>Calculations!AE207</f>
        <v>1.5440164991000001</v>
      </c>
      <c r="AA234" s="34">
        <f>Calculations!AG207</f>
        <v>6.0228174823260465</v>
      </c>
      <c r="AB234" s="34">
        <f>Calculations!AF207</f>
        <v>2.1820251099300001</v>
      </c>
      <c r="AC234" s="34">
        <f>Calculations!AH207</f>
        <v>8.5115275559692485</v>
      </c>
      <c r="AD234" s="21" t="s">
        <v>55</v>
      </c>
      <c r="AE234" s="20" t="s">
        <v>782</v>
      </c>
      <c r="AF234" s="26" t="s">
        <v>783</v>
      </c>
      <c r="AG234" s="26" t="s">
        <v>784</v>
      </c>
      <c r="AH234" s="26"/>
      <c r="AI234" s="20"/>
    </row>
    <row r="235" spans="2:35" x14ac:dyDescent="0.2">
      <c r="B235" s="11" t="str">
        <f>Calculations!A208</f>
        <v>CfS:324</v>
      </c>
      <c r="C235" s="20" t="str">
        <f>Calculations!B208</f>
        <v>Land east of B1043, Alconbury</v>
      </c>
      <c r="D235" s="11" t="str">
        <f>Calculations!C208</f>
        <v>Mixed Use</v>
      </c>
      <c r="E235" s="34">
        <f>Calculations!D208</f>
        <v>19.969039605799999</v>
      </c>
      <c r="F235" s="34">
        <f>Calculations!H208</f>
        <v>19.969039605799999</v>
      </c>
      <c r="G235" s="34">
        <f>Calculations!L208</f>
        <v>100</v>
      </c>
      <c r="H235" s="34">
        <f>Calculations!G208</f>
        <v>0</v>
      </c>
      <c r="I235" s="34">
        <f>Calculations!K208</f>
        <v>0</v>
      </c>
      <c r="J235" s="34">
        <f>Calculations!F208</f>
        <v>0</v>
      </c>
      <c r="K235" s="34">
        <f>Calculations!J208</f>
        <v>0</v>
      </c>
      <c r="L235" s="34">
        <f>Calculations!E208</f>
        <v>0</v>
      </c>
      <c r="M235" s="34">
        <f>Calculations!I208</f>
        <v>0</v>
      </c>
      <c r="N235" s="34">
        <f>Calculations!Q208</f>
        <v>0.74339226069000008</v>
      </c>
      <c r="O235" s="34">
        <f>Calculations!V208</f>
        <v>3.7227241538149993</v>
      </c>
      <c r="P235" s="34">
        <f>Calculations!N208</f>
        <v>4.2601176079999997E-2</v>
      </c>
      <c r="Q235" s="34">
        <f>Calculations!T208</f>
        <v>0.82678580747592101</v>
      </c>
      <c r="R235" s="34">
        <f>Calculations!M208</f>
        <v>0.12250000927</v>
      </c>
      <c r="S235" s="34">
        <f>Calculations!R208</f>
        <v>0.61344967854347854</v>
      </c>
      <c r="T235" s="34">
        <f>Calculations!X208</f>
        <v>0</v>
      </c>
      <c r="U235" s="34">
        <f>Calculations!AA208</f>
        <v>0</v>
      </c>
      <c r="V235" s="34">
        <f>Calculations!Y208</f>
        <v>0</v>
      </c>
      <c r="W235" s="34">
        <f>Calculations!AB208</f>
        <v>0</v>
      </c>
      <c r="X235" s="34">
        <f>Calculations!Z208</f>
        <v>0</v>
      </c>
      <c r="Y235" s="34">
        <f>Calculations!AC208</f>
        <v>0</v>
      </c>
      <c r="Z235" s="34">
        <f>Calculations!AE208</f>
        <v>0.15493103286000001</v>
      </c>
      <c r="AA235" s="34">
        <f>Calculations!AG208</f>
        <v>0.775856204997462</v>
      </c>
      <c r="AB235" s="34">
        <f>Calculations!AF208</f>
        <v>0.47036319154</v>
      </c>
      <c r="AC235" s="34">
        <f>Calculations!AH208</f>
        <v>2.3554622597041832</v>
      </c>
      <c r="AD235" s="21" t="s">
        <v>54</v>
      </c>
      <c r="AE235" s="20" t="s">
        <v>786</v>
      </c>
      <c r="AF235" s="26" t="s">
        <v>795</v>
      </c>
      <c r="AG235" s="26" t="s">
        <v>796</v>
      </c>
      <c r="AH235" s="26"/>
      <c r="AI235" s="20"/>
    </row>
    <row r="236" spans="2:35" x14ac:dyDescent="0.2">
      <c r="B236" s="11" t="str">
        <f>Calculations!A209</f>
        <v>CfS:31</v>
      </c>
      <c r="C236" s="20" t="str">
        <f>Calculations!B209</f>
        <v>Land East of Stow Road, Kimbolton</v>
      </c>
      <c r="D236" s="11" t="str">
        <f>Calculations!C209</f>
        <v>Mixed Use</v>
      </c>
      <c r="E236" s="34">
        <f>Calculations!D209</f>
        <v>17.460876474700001</v>
      </c>
      <c r="F236" s="34">
        <f>Calculations!H209</f>
        <v>17.460876474700001</v>
      </c>
      <c r="G236" s="34">
        <f>Calculations!L209</f>
        <v>100</v>
      </c>
      <c r="H236" s="34">
        <f>Calculations!G209</f>
        <v>0</v>
      </c>
      <c r="I236" s="34">
        <f>Calculations!K209</f>
        <v>0</v>
      </c>
      <c r="J236" s="34">
        <f>Calculations!F209</f>
        <v>0</v>
      </c>
      <c r="K236" s="34">
        <f>Calculations!J209</f>
        <v>0</v>
      </c>
      <c r="L236" s="34">
        <f>Calculations!E209</f>
        <v>0</v>
      </c>
      <c r="M236" s="34">
        <f>Calculations!I209</f>
        <v>0</v>
      </c>
      <c r="N236" s="34">
        <f>Calculations!Q209</f>
        <v>1.3581588259300001</v>
      </c>
      <c r="O236" s="34">
        <f>Calculations!V209</f>
        <v>7.7782969709333276</v>
      </c>
      <c r="P236" s="34">
        <f>Calculations!N209</f>
        <v>0.15540311895</v>
      </c>
      <c r="Q236" s="34">
        <f>Calculations!T209</f>
        <v>1.8759094621888257</v>
      </c>
      <c r="R236" s="34">
        <f>Calculations!M209</f>
        <v>0.17214711501999999</v>
      </c>
      <c r="S236" s="34">
        <f>Calculations!R209</f>
        <v>0.98590191202276234</v>
      </c>
      <c r="T236" s="34">
        <f>Calculations!X209</f>
        <v>0</v>
      </c>
      <c r="U236" s="34">
        <f>Calculations!AA209</f>
        <v>0</v>
      </c>
      <c r="V236" s="34">
        <f>Calculations!Y209</f>
        <v>0</v>
      </c>
      <c r="W236" s="34">
        <f>Calculations!AB209</f>
        <v>0</v>
      </c>
      <c r="X236" s="34">
        <f>Calculations!Z209</f>
        <v>0</v>
      </c>
      <c r="Y236" s="34">
        <f>Calculations!AC209</f>
        <v>0</v>
      </c>
      <c r="Z236" s="34">
        <f>Calculations!AE209</f>
        <v>0.45880126189999998</v>
      </c>
      <c r="AA236" s="34">
        <f>Calculations!AG209</f>
        <v>2.6275958286789423</v>
      </c>
      <c r="AB236" s="34">
        <f>Calculations!AF209</f>
        <v>0.74536787966999996</v>
      </c>
      <c r="AC236" s="34">
        <f>Calculations!AH209</f>
        <v>4.2687884582999223</v>
      </c>
      <c r="AD236" s="21" t="s">
        <v>54</v>
      </c>
      <c r="AE236" s="20" t="s">
        <v>786</v>
      </c>
      <c r="AF236" s="26" t="s">
        <v>795</v>
      </c>
      <c r="AG236" s="26" t="s">
        <v>796</v>
      </c>
      <c r="AH236" s="26"/>
      <c r="AI236" s="20"/>
    </row>
    <row r="237" spans="2:35" x14ac:dyDescent="0.2">
      <c r="B237" s="11" t="str">
        <f>Calculations!A210</f>
        <v>CfS:140</v>
      </c>
      <c r="C237" s="20" t="str">
        <f>Calculations!B210</f>
        <v>Land west of Brampton</v>
      </c>
      <c r="D237" s="11" t="str">
        <f>Calculations!C210</f>
        <v>Employment</v>
      </c>
      <c r="E237" s="34">
        <f>Calculations!D210</f>
        <v>71.009218391600001</v>
      </c>
      <c r="F237" s="34">
        <f>Calculations!H210</f>
        <v>71.009218391600001</v>
      </c>
      <c r="G237" s="34">
        <f>Calculations!L210</f>
        <v>100</v>
      </c>
      <c r="H237" s="34">
        <f>Calculations!G210</f>
        <v>0</v>
      </c>
      <c r="I237" s="34">
        <f>Calculations!K210</f>
        <v>0</v>
      </c>
      <c r="J237" s="34">
        <f>Calculations!F210</f>
        <v>0</v>
      </c>
      <c r="K237" s="34">
        <f>Calculations!J210</f>
        <v>0</v>
      </c>
      <c r="L237" s="34">
        <f>Calculations!E210</f>
        <v>0</v>
      </c>
      <c r="M237" s="34">
        <f>Calculations!I210</f>
        <v>0</v>
      </c>
      <c r="N237" s="34">
        <f>Calculations!Q210</f>
        <v>15.798650433940001</v>
      </c>
      <c r="O237" s="34">
        <f>Calculations!V210</f>
        <v>22.248731632017083</v>
      </c>
      <c r="P237" s="34">
        <f>Calculations!N210</f>
        <v>2.2174652190800002</v>
      </c>
      <c r="Q237" s="34">
        <f>Calculations!T210</f>
        <v>12.472239555586585</v>
      </c>
      <c r="R237" s="34">
        <f>Calculations!M210</f>
        <v>6.6389746052699996</v>
      </c>
      <c r="S237" s="34">
        <f>Calculations!R210</f>
        <v>9.3494545576569159</v>
      </c>
      <c r="T237" s="34">
        <f>Calculations!X210</f>
        <v>0</v>
      </c>
      <c r="U237" s="34">
        <f>Calculations!AA210</f>
        <v>0</v>
      </c>
      <c r="V237" s="34">
        <f>Calculations!Y210</f>
        <v>0</v>
      </c>
      <c r="W237" s="34">
        <f>Calculations!AB210</f>
        <v>0</v>
      </c>
      <c r="X237" s="34">
        <f>Calculations!Z210</f>
        <v>0</v>
      </c>
      <c r="Y237" s="34">
        <f>Calculations!AC210</f>
        <v>0</v>
      </c>
      <c r="Z237" s="34">
        <f>Calculations!AE210</f>
        <v>3.7540078806800001</v>
      </c>
      <c r="AA237" s="34">
        <f>Calculations!AG210</f>
        <v>5.2866486432472524</v>
      </c>
      <c r="AB237" s="34">
        <f>Calculations!AF210</f>
        <v>5.1983719808900002</v>
      </c>
      <c r="AC237" s="34">
        <f>Calculations!AH210</f>
        <v>7.3207001832102119</v>
      </c>
      <c r="AD237" s="21" t="s">
        <v>55</v>
      </c>
      <c r="AE237" s="20" t="s">
        <v>786</v>
      </c>
      <c r="AF237" s="26" t="s">
        <v>795</v>
      </c>
      <c r="AG237" s="26" t="s">
        <v>796</v>
      </c>
      <c r="AH237" s="26"/>
      <c r="AI237" s="20"/>
    </row>
    <row r="238" spans="2:35" x14ac:dyDescent="0.2">
      <c r="B238" s="11" t="str">
        <f>Calculations!A211</f>
        <v>CfS:102</v>
      </c>
      <c r="C238" s="20" t="str">
        <f>Calculations!B211</f>
        <v>Land east of Parkhall Road, Somersham</v>
      </c>
      <c r="D238" s="11" t="str">
        <f>Calculations!C211</f>
        <v>Residential</v>
      </c>
      <c r="E238" s="34">
        <f>Calculations!D211</f>
        <v>3.3398651341000001</v>
      </c>
      <c r="F238" s="34">
        <f>Calculations!H211</f>
        <v>3.3398651341000001</v>
      </c>
      <c r="G238" s="34">
        <f>Calculations!L211</f>
        <v>100</v>
      </c>
      <c r="H238" s="34">
        <f>Calculations!G211</f>
        <v>0</v>
      </c>
      <c r="I238" s="34">
        <f>Calculations!K211</f>
        <v>0</v>
      </c>
      <c r="J238" s="34">
        <f>Calculations!F211</f>
        <v>0</v>
      </c>
      <c r="K238" s="34">
        <f>Calculations!J211</f>
        <v>0</v>
      </c>
      <c r="L238" s="34">
        <f>Calculations!E211</f>
        <v>0</v>
      </c>
      <c r="M238" s="34">
        <f>Calculations!I211</f>
        <v>0</v>
      </c>
      <c r="N238" s="34">
        <f>Calculations!Q211</f>
        <v>0.26386302413000001</v>
      </c>
      <c r="O238" s="34">
        <f>Calculations!V211</f>
        <v>7.9004095535463499</v>
      </c>
      <c r="P238" s="34">
        <f>Calculations!N211</f>
        <v>0.10721489667</v>
      </c>
      <c r="Q238" s="34">
        <f>Calculations!T211</f>
        <v>5.1503758179850392</v>
      </c>
      <c r="R238" s="34">
        <f>Calculations!M211</f>
        <v>6.4800709550000002E-2</v>
      </c>
      <c r="S238" s="34">
        <f>Calculations!R211</f>
        <v>1.9402193486313324</v>
      </c>
      <c r="T238" s="34">
        <f>Calculations!X211</f>
        <v>0</v>
      </c>
      <c r="U238" s="34">
        <f>Calculations!AA211</f>
        <v>0</v>
      </c>
      <c r="V238" s="34">
        <f>Calculations!Y211</f>
        <v>0</v>
      </c>
      <c r="W238" s="34">
        <f>Calculations!AB211</f>
        <v>0</v>
      </c>
      <c r="X238" s="34">
        <f>Calculations!Z211</f>
        <v>0</v>
      </c>
      <c r="Y238" s="34">
        <f>Calculations!AC211</f>
        <v>0</v>
      </c>
      <c r="Z238" s="34">
        <f>Calculations!AE211</f>
        <v>9.7611649580000001E-2</v>
      </c>
      <c r="AA238" s="34">
        <f>Calculations!AG211</f>
        <v>2.9226224910516811</v>
      </c>
      <c r="AB238" s="34">
        <f>Calculations!AF211</f>
        <v>7.1440493930000001E-2</v>
      </c>
      <c r="AC238" s="34">
        <f>Calculations!AH211</f>
        <v>2.1390233156600562</v>
      </c>
      <c r="AD238" s="21" t="s">
        <v>54</v>
      </c>
      <c r="AE238" s="20" t="s">
        <v>786</v>
      </c>
      <c r="AF238" s="26" t="s">
        <v>795</v>
      </c>
      <c r="AG238" s="26" t="s">
        <v>796</v>
      </c>
      <c r="AH238" s="26"/>
      <c r="AI238" s="20"/>
    </row>
    <row r="239" spans="2:35" x14ac:dyDescent="0.2">
      <c r="B239" s="11" t="str">
        <f>Calculations!A212</f>
        <v>CfS:55</v>
      </c>
      <c r="C239" s="20" t="str">
        <f>Calculations!B212</f>
        <v>Somersham Town Football Club and land to the south</v>
      </c>
      <c r="D239" s="11" t="str">
        <f>Calculations!C212</f>
        <v>Mixed Use</v>
      </c>
      <c r="E239" s="34">
        <f>Calculations!D212</f>
        <v>4.4851538838399998</v>
      </c>
      <c r="F239" s="34">
        <f>Calculations!H212</f>
        <v>4.4851538838399998</v>
      </c>
      <c r="G239" s="34">
        <f>Calculations!L212</f>
        <v>100</v>
      </c>
      <c r="H239" s="34">
        <f>Calculations!G212</f>
        <v>0</v>
      </c>
      <c r="I239" s="34">
        <f>Calculations!K212</f>
        <v>0</v>
      </c>
      <c r="J239" s="34">
        <f>Calculations!F212</f>
        <v>0</v>
      </c>
      <c r="K239" s="34">
        <f>Calculations!J212</f>
        <v>0</v>
      </c>
      <c r="L239" s="34">
        <f>Calculations!E212</f>
        <v>0</v>
      </c>
      <c r="M239" s="34">
        <f>Calculations!I212</f>
        <v>0</v>
      </c>
      <c r="N239" s="34">
        <f>Calculations!Q212</f>
        <v>3.9586661274799999</v>
      </c>
      <c r="O239" s="34">
        <f>Calculations!V212</f>
        <v>88.261545311590439</v>
      </c>
      <c r="P239" s="34">
        <f>Calculations!N212</f>
        <v>1.0327882098600001</v>
      </c>
      <c r="Q239" s="34">
        <f>Calculations!T212</f>
        <v>64.313492342883947</v>
      </c>
      <c r="R239" s="34">
        <f>Calculations!M212</f>
        <v>1.85177088979</v>
      </c>
      <c r="S239" s="34">
        <f>Calculations!R212</f>
        <v>41.286674610249754</v>
      </c>
      <c r="T239" s="34">
        <f>Calculations!X212</f>
        <v>0</v>
      </c>
      <c r="U239" s="34">
        <f>Calculations!AA212</f>
        <v>0</v>
      </c>
      <c r="V239" s="34">
        <f>Calculations!Y212</f>
        <v>0</v>
      </c>
      <c r="W239" s="34">
        <f>Calculations!AB212</f>
        <v>0</v>
      </c>
      <c r="X239" s="34">
        <f>Calculations!Z212</f>
        <v>0</v>
      </c>
      <c r="Y239" s="34">
        <f>Calculations!AC212</f>
        <v>0</v>
      </c>
      <c r="Z239" s="34">
        <f>Calculations!AE212</f>
        <v>1.2433846826099999</v>
      </c>
      <c r="AA239" s="34">
        <f>Calculations!AG212</f>
        <v>27.722230157808237</v>
      </c>
      <c r="AB239" s="34">
        <f>Calculations!AF212</f>
        <v>0.77223048414999995</v>
      </c>
      <c r="AC239" s="34">
        <f>Calculations!AH212</f>
        <v>17.217480250395528</v>
      </c>
      <c r="AD239" s="21" t="s">
        <v>54</v>
      </c>
      <c r="AE239" s="20" t="s">
        <v>786</v>
      </c>
      <c r="AF239" s="26" t="s">
        <v>795</v>
      </c>
      <c r="AG239" s="26" t="s">
        <v>796</v>
      </c>
      <c r="AH239" s="26"/>
      <c r="AI239" s="20"/>
    </row>
    <row r="240" spans="2:35" x14ac:dyDescent="0.2">
      <c r="B240" s="11" t="str">
        <f>Calculations!A213</f>
        <v>CfS:250</v>
      </c>
      <c r="C240" s="20" t="str">
        <f>Calculations!B213</f>
        <v>Land to South of Ramsey Road, Wistow</v>
      </c>
      <c r="D240" s="11" t="str">
        <f>Calculations!C213</f>
        <v>Residential</v>
      </c>
      <c r="E240" s="34">
        <f>Calculations!D213</f>
        <v>29.795564689100001</v>
      </c>
      <c r="F240" s="34">
        <f>Calculations!H213</f>
        <v>29.754794328990002</v>
      </c>
      <c r="G240" s="34">
        <f>Calculations!L213</f>
        <v>99.863166345275161</v>
      </c>
      <c r="H240" s="34">
        <f>Calculations!G213</f>
        <v>2.6292181019999999E-2</v>
      </c>
      <c r="I240" s="34">
        <f>Calculations!K213</f>
        <v>8.8241928939236949E-2</v>
      </c>
      <c r="J240" s="34">
        <f>Calculations!F213</f>
        <v>1.447817909E-2</v>
      </c>
      <c r="K240" s="34">
        <f>Calculations!J213</f>
        <v>4.8591725785604924E-2</v>
      </c>
      <c r="L240" s="34">
        <f>Calculations!E213</f>
        <v>0</v>
      </c>
      <c r="M240" s="34">
        <f>Calculations!I213</f>
        <v>0</v>
      </c>
      <c r="N240" s="34">
        <f>Calculations!Q213</f>
        <v>0.44075399699999995</v>
      </c>
      <c r="O240" s="34">
        <f>Calculations!V213</f>
        <v>1.479260425499636</v>
      </c>
      <c r="P240" s="34">
        <f>Calculations!N213</f>
        <v>2.8884901399999999E-3</v>
      </c>
      <c r="Q240" s="34">
        <f>Calculations!T213</f>
        <v>2.8884618129584979E-2</v>
      </c>
      <c r="R240" s="34">
        <f>Calculations!M213</f>
        <v>5.7178449400000003E-3</v>
      </c>
      <c r="S240" s="34">
        <f>Calculations!R213</f>
        <v>1.9190255327135107E-2</v>
      </c>
      <c r="T240" s="34">
        <f>Calculations!X213</f>
        <v>1.447817909E-2</v>
      </c>
      <c r="U240" s="34">
        <f>Calculations!AA213</f>
        <v>4.8591725785604924E-2</v>
      </c>
      <c r="V240" s="34">
        <f>Calculations!Y213</f>
        <v>2.6292178190000001E-2</v>
      </c>
      <c r="W240" s="34">
        <f>Calculations!AB213</f>
        <v>8.8241919441179012E-2</v>
      </c>
      <c r="X240" s="34">
        <f>Calculations!Z213</f>
        <v>0</v>
      </c>
      <c r="Y240" s="34">
        <f>Calculations!AC213</f>
        <v>0</v>
      </c>
      <c r="Z240" s="34">
        <f>Calculations!AE213</f>
        <v>0.11300966118</v>
      </c>
      <c r="AA240" s="34">
        <f>Calculations!AG213</f>
        <v>0.37928350195471172</v>
      </c>
      <c r="AB240" s="34">
        <f>Calculations!AF213</f>
        <v>0.28694679378999999</v>
      </c>
      <c r="AC240" s="34">
        <f>Calculations!AH213</f>
        <v>0.96305204074542228</v>
      </c>
      <c r="AD240" s="21" t="s">
        <v>54</v>
      </c>
      <c r="AE240" s="20" t="s">
        <v>786</v>
      </c>
      <c r="AF240" s="26" t="s">
        <v>787</v>
      </c>
      <c r="AG240" s="26" t="s">
        <v>788</v>
      </c>
      <c r="AH240" s="26"/>
      <c r="AI240" s="20"/>
    </row>
    <row r="241" spans="2:35" x14ac:dyDescent="0.2">
      <c r="B241" s="11" t="str">
        <f>Calculations!A214</f>
        <v>CfS:78</v>
      </c>
      <c r="C241" s="20" t="str">
        <f>Calculations!B214</f>
        <v>Land north of St James Road, Little Paxton</v>
      </c>
      <c r="D241" s="11" t="str">
        <f>Calculations!C214</f>
        <v>Residential</v>
      </c>
      <c r="E241" s="34">
        <f>Calculations!D214</f>
        <v>1.4618938723099999</v>
      </c>
      <c r="F241" s="34">
        <f>Calculations!H214</f>
        <v>1.4618938723099999</v>
      </c>
      <c r="G241" s="34">
        <f>Calculations!L214</f>
        <v>100</v>
      </c>
      <c r="H241" s="34">
        <f>Calculations!G214</f>
        <v>0</v>
      </c>
      <c r="I241" s="34">
        <f>Calculations!K214</f>
        <v>0</v>
      </c>
      <c r="J241" s="34">
        <f>Calculations!F214</f>
        <v>0</v>
      </c>
      <c r="K241" s="34">
        <f>Calculations!J214</f>
        <v>0</v>
      </c>
      <c r="L241" s="34">
        <f>Calculations!E214</f>
        <v>0</v>
      </c>
      <c r="M241" s="34">
        <f>Calculations!I214</f>
        <v>0</v>
      </c>
      <c r="N241" s="34">
        <f>Calculations!Q214</f>
        <v>5.5444204199999996E-3</v>
      </c>
      <c r="O241" s="34">
        <f>Calculations!V214</f>
        <v>0.37926285382392555</v>
      </c>
      <c r="P241" s="34">
        <f>Calculations!N214</f>
        <v>0</v>
      </c>
      <c r="Q241" s="34">
        <f>Calculations!T214</f>
        <v>0</v>
      </c>
      <c r="R241" s="34">
        <f>Calculations!M214</f>
        <v>0</v>
      </c>
      <c r="S241" s="34">
        <f>Calculations!R214</f>
        <v>0</v>
      </c>
      <c r="T241" s="34">
        <f>Calculations!X214</f>
        <v>0</v>
      </c>
      <c r="U241" s="34">
        <f>Calculations!AA214</f>
        <v>0</v>
      </c>
      <c r="V241" s="34">
        <f>Calculations!Y214</f>
        <v>0</v>
      </c>
      <c r="W241" s="34">
        <f>Calculations!AB214</f>
        <v>0</v>
      </c>
      <c r="X241" s="34">
        <f>Calculations!Z214</f>
        <v>0</v>
      </c>
      <c r="Y241" s="34">
        <f>Calculations!AC214</f>
        <v>0</v>
      </c>
      <c r="Z241" s="34">
        <f>Calculations!AE214</f>
        <v>0</v>
      </c>
      <c r="AA241" s="34">
        <f>Calculations!AG214</f>
        <v>0</v>
      </c>
      <c r="AB241" s="34">
        <f>Calculations!AF214</f>
        <v>5.06370195E-3</v>
      </c>
      <c r="AC241" s="34">
        <f>Calculations!AH214</f>
        <v>0.34637958650162698</v>
      </c>
      <c r="AD241" s="21" t="s">
        <v>54</v>
      </c>
      <c r="AE241" s="20" t="s">
        <v>786</v>
      </c>
      <c r="AF241" s="26" t="s">
        <v>797</v>
      </c>
      <c r="AG241" s="26" t="s">
        <v>796</v>
      </c>
      <c r="AH241" s="26"/>
      <c r="AI241" s="20"/>
    </row>
    <row r="242" spans="2:35" ht="63.75" x14ac:dyDescent="0.2">
      <c r="B242" s="11" t="str">
        <f>Calculations!A215</f>
        <v>CfS:100</v>
      </c>
      <c r="C242" s="20" t="str">
        <f>Calculations!B215</f>
        <v>Land Off Meadow Lane, St Ives</v>
      </c>
      <c r="D242" s="11" t="str">
        <f>Calculations!C215</f>
        <v>Residential</v>
      </c>
      <c r="E242" s="34">
        <f>Calculations!D215</f>
        <v>1.49974838515</v>
      </c>
      <c r="F242" s="34">
        <f>Calculations!H215</f>
        <v>1.2180044323500001</v>
      </c>
      <c r="G242" s="34">
        <f>Calculations!L215</f>
        <v>81.213918575293491</v>
      </c>
      <c r="H242" s="34">
        <f>Calculations!G215</f>
        <v>4.4375576E-2</v>
      </c>
      <c r="I242" s="34">
        <f>Calculations!K215</f>
        <v>2.9588680634292994</v>
      </c>
      <c r="J242" s="34">
        <f>Calculations!F215</f>
        <v>3.2007844599999998E-3</v>
      </c>
      <c r="K242" s="34">
        <f>Calculations!J215</f>
        <v>0.21342143066750943</v>
      </c>
      <c r="L242" s="34">
        <f>Calculations!E215</f>
        <v>0.23416759234000001</v>
      </c>
      <c r="M242" s="34">
        <f>Calculations!I215</f>
        <v>15.613791930609702</v>
      </c>
      <c r="N242" s="34">
        <f>Calculations!Q215</f>
        <v>8.7315064939999992E-2</v>
      </c>
      <c r="O242" s="34">
        <f>Calculations!V215</f>
        <v>5.8219809272384726</v>
      </c>
      <c r="P242" s="34">
        <f>Calculations!N215</f>
        <v>1.6539462000000001E-4</v>
      </c>
      <c r="Q242" s="34">
        <f>Calculations!T215</f>
        <v>1.1028157898863666E-2</v>
      </c>
      <c r="R242" s="34">
        <f>Calculations!M215</f>
        <v>0</v>
      </c>
      <c r="S242" s="34">
        <f>Calculations!R215</f>
        <v>0</v>
      </c>
      <c r="T242" s="34">
        <f>Calculations!X215</f>
        <v>0.20658425932999999</v>
      </c>
      <c r="U242" s="34">
        <f>Calculations!AA215</f>
        <v>13.774594550361066</v>
      </c>
      <c r="V242" s="34">
        <f>Calculations!Y215</f>
        <v>4.8871567329999997E-2</v>
      </c>
      <c r="W242" s="34">
        <f>Calculations!AB215</f>
        <v>3.2586511053393816</v>
      </c>
      <c r="X242" s="34">
        <f>Calculations!Z215</f>
        <v>0</v>
      </c>
      <c r="Y242" s="34">
        <f>Calculations!AC215</f>
        <v>0</v>
      </c>
      <c r="Z242" s="34">
        <f>Calculations!AE215</f>
        <v>6.7596932199999998E-3</v>
      </c>
      <c r="AA242" s="34">
        <f>Calculations!AG215</f>
        <v>0.45072182020212126</v>
      </c>
      <c r="AB242" s="34">
        <f>Calculations!AF215</f>
        <v>6.4050332730000006E-2</v>
      </c>
      <c r="AC242" s="34">
        <f>Calculations!AH215</f>
        <v>4.2707385694963689</v>
      </c>
      <c r="AD242" s="21" t="s">
        <v>54</v>
      </c>
      <c r="AE242" s="20" t="s">
        <v>782</v>
      </c>
      <c r="AF242" s="26" t="s">
        <v>783</v>
      </c>
      <c r="AG242" s="26" t="s">
        <v>784</v>
      </c>
      <c r="AH242" s="26"/>
      <c r="AI242" s="20"/>
    </row>
    <row r="243" spans="2:35" x14ac:dyDescent="0.2">
      <c r="B243" s="11" t="str">
        <f>Calculations!A216</f>
        <v>CfS:44</v>
      </c>
      <c r="C243" s="20" t="str">
        <f>Calculations!B216</f>
        <v>Land at Low Harthay and Woodhatch Farms, Huntingdon</v>
      </c>
      <c r="D243" s="11" t="str">
        <f>Calculations!C216</f>
        <v>Employment</v>
      </c>
      <c r="E243" s="34">
        <f>Calculations!D216</f>
        <v>71.009218391600001</v>
      </c>
      <c r="F243" s="34">
        <f>Calculations!H216</f>
        <v>71.009218391600001</v>
      </c>
      <c r="G243" s="34">
        <f>Calculations!L216</f>
        <v>100</v>
      </c>
      <c r="H243" s="34">
        <f>Calculations!G216</f>
        <v>0</v>
      </c>
      <c r="I243" s="34">
        <f>Calculations!K216</f>
        <v>0</v>
      </c>
      <c r="J243" s="34">
        <f>Calculations!F216</f>
        <v>0</v>
      </c>
      <c r="K243" s="34">
        <f>Calculations!J216</f>
        <v>0</v>
      </c>
      <c r="L243" s="34">
        <f>Calculations!E216</f>
        <v>0</v>
      </c>
      <c r="M243" s="34">
        <f>Calculations!I216</f>
        <v>0</v>
      </c>
      <c r="N243" s="34">
        <f>Calculations!Q216</f>
        <v>15.798650433940001</v>
      </c>
      <c r="O243" s="34">
        <f>Calculations!V216</f>
        <v>22.248731632017083</v>
      </c>
      <c r="P243" s="34">
        <f>Calculations!N216</f>
        <v>2.2174652190800002</v>
      </c>
      <c r="Q243" s="34">
        <f>Calculations!T216</f>
        <v>12.472239555586585</v>
      </c>
      <c r="R243" s="34">
        <f>Calculations!M216</f>
        <v>6.6389746052699996</v>
      </c>
      <c r="S243" s="34">
        <f>Calculations!R216</f>
        <v>9.3494545576569159</v>
      </c>
      <c r="T243" s="34">
        <f>Calculations!X216</f>
        <v>0</v>
      </c>
      <c r="U243" s="34">
        <f>Calculations!AA216</f>
        <v>0</v>
      </c>
      <c r="V243" s="34">
        <f>Calculations!Y216</f>
        <v>0</v>
      </c>
      <c r="W243" s="34">
        <f>Calculations!AB216</f>
        <v>0</v>
      </c>
      <c r="X243" s="34">
        <f>Calculations!Z216</f>
        <v>0</v>
      </c>
      <c r="Y243" s="34">
        <f>Calculations!AC216</f>
        <v>0</v>
      </c>
      <c r="Z243" s="34">
        <f>Calculations!AE216</f>
        <v>3.7540078806800001</v>
      </c>
      <c r="AA243" s="34">
        <f>Calculations!AG216</f>
        <v>5.2866486432472524</v>
      </c>
      <c r="AB243" s="34">
        <f>Calculations!AF216</f>
        <v>5.1983719808900002</v>
      </c>
      <c r="AC243" s="34">
        <f>Calculations!AH216</f>
        <v>7.3207001832102119</v>
      </c>
      <c r="AD243" s="21" t="s">
        <v>55</v>
      </c>
      <c r="AE243" s="20" t="s">
        <v>786</v>
      </c>
      <c r="AF243" s="26" t="s">
        <v>795</v>
      </c>
      <c r="AG243" s="26" t="s">
        <v>796</v>
      </c>
      <c r="AH243" s="26"/>
      <c r="AI243" s="20"/>
    </row>
    <row r="244" spans="2:35" x14ac:dyDescent="0.2">
      <c r="B244" s="11" t="str">
        <f>Calculations!A217</f>
        <v>CfS:255</v>
      </c>
      <c r="C244" s="20" t="str">
        <f>Calculations!B217</f>
        <v>Land to North of Kingsland Farm, Wistow</v>
      </c>
      <c r="D244" s="11" t="str">
        <f>Calculations!C217</f>
        <v>Residential</v>
      </c>
      <c r="E244" s="34">
        <f>Calculations!D217</f>
        <v>11.6054223382</v>
      </c>
      <c r="F244" s="34">
        <f>Calculations!H217</f>
        <v>11.6054223382</v>
      </c>
      <c r="G244" s="34">
        <f>Calculations!L217</f>
        <v>100</v>
      </c>
      <c r="H244" s="34">
        <f>Calculations!G217</f>
        <v>0</v>
      </c>
      <c r="I244" s="34">
        <f>Calculations!K217</f>
        <v>0</v>
      </c>
      <c r="J244" s="34">
        <f>Calculations!F217</f>
        <v>0</v>
      </c>
      <c r="K244" s="34">
        <f>Calculations!J217</f>
        <v>0</v>
      </c>
      <c r="L244" s="34">
        <f>Calculations!E217</f>
        <v>0</v>
      </c>
      <c r="M244" s="34">
        <f>Calculations!I217</f>
        <v>0</v>
      </c>
      <c r="N244" s="34">
        <f>Calculations!Q217</f>
        <v>0.36014156061000002</v>
      </c>
      <c r="O244" s="34">
        <f>Calculations!V217</f>
        <v>3.1032180485545164</v>
      </c>
      <c r="P244" s="34">
        <f>Calculations!N217</f>
        <v>0</v>
      </c>
      <c r="Q244" s="34">
        <f>Calculations!T217</f>
        <v>0</v>
      </c>
      <c r="R244" s="34">
        <f>Calculations!M217</f>
        <v>0</v>
      </c>
      <c r="S244" s="34">
        <f>Calculations!R217</f>
        <v>0</v>
      </c>
      <c r="T244" s="34">
        <f>Calculations!X217</f>
        <v>0</v>
      </c>
      <c r="U244" s="34">
        <f>Calculations!AA217</f>
        <v>0</v>
      </c>
      <c r="V244" s="34">
        <f>Calculations!Y217</f>
        <v>0</v>
      </c>
      <c r="W244" s="34">
        <f>Calculations!AB217</f>
        <v>0</v>
      </c>
      <c r="X244" s="34">
        <f>Calculations!Z217</f>
        <v>0</v>
      </c>
      <c r="Y244" s="34">
        <f>Calculations!AC217</f>
        <v>0</v>
      </c>
      <c r="Z244" s="34">
        <f>Calculations!AE217</f>
        <v>8.4031677669999999E-2</v>
      </c>
      <c r="AA244" s="34">
        <f>Calculations!AG217</f>
        <v>0.7240725517881782</v>
      </c>
      <c r="AB244" s="34">
        <f>Calculations!AF217</f>
        <v>0.24951533036000001</v>
      </c>
      <c r="AC244" s="34">
        <f>Calculations!AH217</f>
        <v>2.1499892299369763</v>
      </c>
      <c r="AD244" s="21" t="s">
        <v>54</v>
      </c>
      <c r="AE244" s="20" t="s">
        <v>786</v>
      </c>
      <c r="AF244" s="26" t="s">
        <v>797</v>
      </c>
      <c r="AG244" s="26" t="s">
        <v>796</v>
      </c>
      <c r="AH244" s="26"/>
      <c r="AI244" s="20"/>
    </row>
    <row r="245" spans="2:35" ht="25.5" x14ac:dyDescent="0.2">
      <c r="B245" s="11" t="str">
        <f>Calculations!A218</f>
        <v>CfS:129</v>
      </c>
      <c r="C245" s="20" t="str">
        <f>Calculations!B218</f>
        <v>Land north of Thrapston Road and south of the A141, Brampton</v>
      </c>
      <c r="D245" s="11" t="str">
        <f>Calculations!C218</f>
        <v>Mixed Use</v>
      </c>
      <c r="E245" s="34">
        <f>Calculations!D218</f>
        <v>3.2136052281800001</v>
      </c>
      <c r="F245" s="34">
        <f>Calculations!H218</f>
        <v>3.1058444537000001</v>
      </c>
      <c r="G245" s="34">
        <f>Calculations!L218</f>
        <v>96.646732662274474</v>
      </c>
      <c r="H245" s="34">
        <f>Calculations!G218</f>
        <v>0.10776077448</v>
      </c>
      <c r="I245" s="34">
        <f>Calculations!K218</f>
        <v>3.3532673377255322</v>
      </c>
      <c r="J245" s="34">
        <f>Calculations!F218</f>
        <v>0</v>
      </c>
      <c r="K245" s="34">
        <f>Calculations!J218</f>
        <v>0</v>
      </c>
      <c r="L245" s="34">
        <f>Calculations!E218</f>
        <v>0</v>
      </c>
      <c r="M245" s="34">
        <f>Calculations!I218</f>
        <v>0</v>
      </c>
      <c r="N245" s="34">
        <f>Calculations!Q218</f>
        <v>0.18492107712</v>
      </c>
      <c r="O245" s="34">
        <f>Calculations!V218</f>
        <v>5.7543184053359466</v>
      </c>
      <c r="P245" s="34">
        <f>Calculations!N218</f>
        <v>1.8468556019999999E-2</v>
      </c>
      <c r="Q245" s="34">
        <f>Calculations!T218</f>
        <v>0.66393749154072856</v>
      </c>
      <c r="R245" s="34">
        <f>Calculations!M218</f>
        <v>2.8677739199999999E-3</v>
      </c>
      <c r="S245" s="34">
        <f>Calculations!R218</f>
        <v>8.9238525468299079E-2</v>
      </c>
      <c r="T245" s="34">
        <f>Calculations!X218</f>
        <v>0</v>
      </c>
      <c r="U245" s="34">
        <f>Calculations!AA218</f>
        <v>0</v>
      </c>
      <c r="V245" s="34">
        <f>Calculations!Y218</f>
        <v>0.10776077448</v>
      </c>
      <c r="W245" s="34">
        <f>Calculations!AB218</f>
        <v>3.3532673377255322</v>
      </c>
      <c r="X245" s="34">
        <f>Calculations!Z218</f>
        <v>0</v>
      </c>
      <c r="Y245" s="34">
        <f>Calculations!AC218</f>
        <v>0</v>
      </c>
      <c r="Z245" s="34">
        <f>Calculations!AE218</f>
        <v>7.3151424869999995E-2</v>
      </c>
      <c r="AA245" s="34">
        <f>Calculations!AG218</f>
        <v>2.2763040160794339</v>
      </c>
      <c r="AB245" s="34">
        <f>Calculations!AF218</f>
        <v>7.409405996E-2</v>
      </c>
      <c r="AC245" s="34">
        <f>Calculations!AH218</f>
        <v>2.3056366510195958</v>
      </c>
      <c r="AD245" s="21" t="s">
        <v>54</v>
      </c>
      <c r="AE245" s="20" t="s">
        <v>786</v>
      </c>
      <c r="AF245" s="26" t="s">
        <v>787</v>
      </c>
      <c r="AG245" s="26" t="s">
        <v>788</v>
      </c>
      <c r="AH245" s="26"/>
      <c r="AI245" s="20"/>
    </row>
    <row r="246" spans="2:35" ht="63.75" x14ac:dyDescent="0.2">
      <c r="B246" s="11" t="str">
        <f>Calculations!A219</f>
        <v>CfS:16</v>
      </c>
      <c r="C246" s="20" t="str">
        <f>Calculations!B219</f>
        <v>Land East of Loves Farm (Tithe Farm Extension)</v>
      </c>
      <c r="D246" s="11" t="str">
        <f>Calculations!C219</f>
        <v>Mixed Use</v>
      </c>
      <c r="E246" s="34">
        <f>Calculations!D219</f>
        <v>99.944550226900006</v>
      </c>
      <c r="F246" s="34">
        <f>Calculations!H219</f>
        <v>99.639043917500004</v>
      </c>
      <c r="G246" s="34">
        <f>Calculations!L219</f>
        <v>99.694324194059178</v>
      </c>
      <c r="H246" s="34">
        <f>Calculations!G219</f>
        <v>0</v>
      </c>
      <c r="I246" s="34">
        <f>Calculations!K219</f>
        <v>0</v>
      </c>
      <c r="J246" s="34">
        <f>Calculations!F219</f>
        <v>0</v>
      </c>
      <c r="K246" s="34">
        <f>Calculations!J219</f>
        <v>0</v>
      </c>
      <c r="L246" s="34">
        <f>Calculations!E219</f>
        <v>0.30550630940000001</v>
      </c>
      <c r="M246" s="34">
        <f>Calculations!I219</f>
        <v>0.30567580594081578</v>
      </c>
      <c r="N246" s="34">
        <f>Calculations!Q219</f>
        <v>11.229926128079999</v>
      </c>
      <c r="O246" s="34">
        <f>Calculations!V219</f>
        <v>11.236156551392906</v>
      </c>
      <c r="P246" s="34">
        <f>Calculations!N219</f>
        <v>2.1815153769800002</v>
      </c>
      <c r="Q246" s="34">
        <f>Calculations!T219</f>
        <v>3.864931522439663</v>
      </c>
      <c r="R246" s="34">
        <f>Calculations!M219</f>
        <v>1.6812730496999999</v>
      </c>
      <c r="S246" s="34">
        <f>Calculations!R219</f>
        <v>1.6822058290152639</v>
      </c>
      <c r="T246" s="34">
        <f>Calculations!X219</f>
        <v>0.30509322774999997</v>
      </c>
      <c r="U246" s="34">
        <f>Calculations!AA219</f>
        <v>0.30526249511089837</v>
      </c>
      <c r="V246" s="34">
        <f>Calculations!Y219</f>
        <v>0</v>
      </c>
      <c r="W246" s="34">
        <f>Calculations!AB219</f>
        <v>0</v>
      </c>
      <c r="X246" s="34">
        <f>Calculations!Z219</f>
        <v>0</v>
      </c>
      <c r="Y246" s="34">
        <f>Calculations!AC219</f>
        <v>0</v>
      </c>
      <c r="Z246" s="34">
        <f>Calculations!AE219</f>
        <v>4.5139057942000003</v>
      </c>
      <c r="AA246" s="34">
        <f>Calculations!AG219</f>
        <v>4.5164101333712194</v>
      </c>
      <c r="AB246" s="34">
        <f>Calculations!AF219</f>
        <v>4.0319762457900001</v>
      </c>
      <c r="AC246" s="34">
        <f>Calculations!AH219</f>
        <v>4.0342132078601285</v>
      </c>
      <c r="AD246" s="21" t="s">
        <v>54</v>
      </c>
      <c r="AE246" s="20" t="s">
        <v>782</v>
      </c>
      <c r="AF246" s="26" t="s">
        <v>783</v>
      </c>
      <c r="AG246" s="26" t="s">
        <v>784</v>
      </c>
      <c r="AH246" s="26"/>
      <c r="AI246" s="20"/>
    </row>
    <row r="247" spans="2:35" x14ac:dyDescent="0.2">
      <c r="B247" s="11" t="str">
        <f>Calculations!A220</f>
        <v>CfS:252</v>
      </c>
      <c r="C247" s="20" t="str">
        <f>Calculations!B220</f>
        <v>Land West of Rideaway, Hemingford Abbots</v>
      </c>
      <c r="D247" s="11" t="str">
        <f>Calculations!C220</f>
        <v>Residential</v>
      </c>
      <c r="E247" s="34">
        <f>Calculations!D220</f>
        <v>1.2647360624199999</v>
      </c>
      <c r="F247" s="34">
        <f>Calculations!H220</f>
        <v>0.22491892746999986</v>
      </c>
      <c r="G247" s="34">
        <f>Calculations!L220</f>
        <v>17.783862906512717</v>
      </c>
      <c r="H247" s="34">
        <f>Calculations!G220</f>
        <v>1.0398171349500001</v>
      </c>
      <c r="I247" s="34">
        <f>Calculations!K220</f>
        <v>82.216137093487291</v>
      </c>
      <c r="J247" s="34">
        <f>Calculations!F220</f>
        <v>0</v>
      </c>
      <c r="K247" s="34">
        <f>Calculations!J220</f>
        <v>0</v>
      </c>
      <c r="L247" s="34">
        <f>Calculations!E220</f>
        <v>0</v>
      </c>
      <c r="M247" s="34">
        <f>Calculations!I220</f>
        <v>0</v>
      </c>
      <c r="N247" s="34">
        <f>Calculations!Q220</f>
        <v>0.49256230148999997</v>
      </c>
      <c r="O247" s="34">
        <f>Calculations!V220</f>
        <v>38.945857252422314</v>
      </c>
      <c r="P247" s="34">
        <f>Calculations!N220</f>
        <v>0.12425142886</v>
      </c>
      <c r="Q247" s="34">
        <f>Calculations!T220</f>
        <v>11.421319728450225</v>
      </c>
      <c r="R247" s="34">
        <f>Calculations!M220</f>
        <v>2.019812055E-2</v>
      </c>
      <c r="S247" s="34">
        <f>Calculations!R220</f>
        <v>1.5970225844080113</v>
      </c>
      <c r="T247" s="34">
        <f>Calculations!X220</f>
        <v>0</v>
      </c>
      <c r="U247" s="34">
        <f>Calculations!AA220</f>
        <v>0</v>
      </c>
      <c r="V247" s="34">
        <f>Calculations!Y220</f>
        <v>1.0398171349500001</v>
      </c>
      <c r="W247" s="34">
        <f>Calculations!AB220</f>
        <v>82.216137093487291</v>
      </c>
      <c r="X247" s="34">
        <f>Calculations!Z220</f>
        <v>0</v>
      </c>
      <c r="Y247" s="34">
        <f>Calculations!AC220</f>
        <v>0</v>
      </c>
      <c r="Z247" s="34">
        <f>Calculations!AE220</f>
        <v>5.9703670709999997E-2</v>
      </c>
      <c r="AA247" s="34">
        <f>Calculations!AG220</f>
        <v>4.7206427083102573</v>
      </c>
      <c r="AB247" s="34">
        <f>Calculations!AF220</f>
        <v>0.24280350994</v>
      </c>
      <c r="AC247" s="34">
        <f>Calculations!AH220</f>
        <v>19.19795893820007</v>
      </c>
      <c r="AD247" s="21" t="s">
        <v>54</v>
      </c>
      <c r="AE247" s="20" t="s">
        <v>786</v>
      </c>
      <c r="AF247" s="26" t="s">
        <v>787</v>
      </c>
      <c r="AG247" s="26" t="s">
        <v>788</v>
      </c>
      <c r="AH247" s="26"/>
      <c r="AI247" s="20"/>
    </row>
    <row r="248" spans="2:35" ht="63.75" x14ac:dyDescent="0.2">
      <c r="B248" s="11" t="str">
        <f>Calculations!A221</f>
        <v>CfS:376</v>
      </c>
      <c r="C248" s="20" t="str">
        <f>Calculations!B221</f>
        <v>Land to the South of Godmanchester</v>
      </c>
      <c r="D248" s="11" t="str">
        <f>Calculations!C221</f>
        <v>Mixed Use</v>
      </c>
      <c r="E248" s="34">
        <f>Calculations!D221</f>
        <v>342.53633836300003</v>
      </c>
      <c r="F248" s="34">
        <f>Calculations!H221</f>
        <v>308.42361452085004</v>
      </c>
      <c r="G248" s="34">
        <f>Calculations!L221</f>
        <v>90.041137239576813</v>
      </c>
      <c r="H248" s="34">
        <f>Calculations!G221</f>
        <v>6.4548838216800002</v>
      </c>
      <c r="I248" s="34">
        <f>Calculations!K221</f>
        <v>1.8844376782119656</v>
      </c>
      <c r="J248" s="34">
        <f>Calculations!F221</f>
        <v>1.3192039633299999</v>
      </c>
      <c r="K248" s="34">
        <f>Calculations!J221</f>
        <v>0.38512817928589654</v>
      </c>
      <c r="L248" s="34">
        <f>Calculations!E221</f>
        <v>26.33863605714</v>
      </c>
      <c r="M248" s="34">
        <f>Calculations!I221</f>
        <v>7.6892969029253324</v>
      </c>
      <c r="N248" s="34">
        <f>Calculations!Q221</f>
        <v>54.493955190440005</v>
      </c>
      <c r="O248" s="34">
        <f>Calculations!V221</f>
        <v>15.908955952197543</v>
      </c>
      <c r="P248" s="34">
        <f>Calculations!N221</f>
        <v>6.3374046986000003</v>
      </c>
      <c r="Q248" s="34">
        <f>Calculations!T221</f>
        <v>4.4301048989373841</v>
      </c>
      <c r="R248" s="34">
        <f>Calculations!M221</f>
        <v>8.8373144078599992</v>
      </c>
      <c r="S248" s="34">
        <f>Calculations!R221</f>
        <v>2.5799640558120083</v>
      </c>
      <c r="T248" s="34">
        <f>Calculations!X221</f>
        <v>22.10439079811</v>
      </c>
      <c r="U248" s="34">
        <f>Calculations!AA221</f>
        <v>6.4531520666531605</v>
      </c>
      <c r="V248" s="34">
        <f>Calculations!Y221</f>
        <v>6.5548634751500003</v>
      </c>
      <c r="W248" s="34">
        <f>Calculations!AB221</f>
        <v>1.9136257211354721</v>
      </c>
      <c r="X248" s="34">
        <f>Calculations!Z221</f>
        <v>8.0034453640000003E-2</v>
      </c>
      <c r="Y248" s="34">
        <f>Calculations!AC221</f>
        <v>2.3365244698559298E-2</v>
      </c>
      <c r="Z248" s="34">
        <f>Calculations!AE221</f>
        <v>16.151009182549998</v>
      </c>
      <c r="AA248" s="34">
        <f>Calculations!AG221</f>
        <v>4.7151228566687431</v>
      </c>
      <c r="AB248" s="34">
        <f>Calculations!AF221</f>
        <v>22.740660931339999</v>
      </c>
      <c r="AC248" s="34">
        <f>Calculations!AH221</f>
        <v>6.6389046604570092</v>
      </c>
      <c r="AD248" s="21" t="s">
        <v>54</v>
      </c>
      <c r="AE248" s="20" t="s">
        <v>782</v>
      </c>
      <c r="AF248" s="26" t="s">
        <v>783</v>
      </c>
      <c r="AG248" s="26" t="s">
        <v>784</v>
      </c>
      <c r="AH248" s="26"/>
      <c r="AI248" s="20"/>
    </row>
    <row r="249" spans="2:35" x14ac:dyDescent="0.2">
      <c r="B249" s="11" t="str">
        <f>Calculations!A222</f>
        <v>CfS:249</v>
      </c>
      <c r="C249" s="20" t="str">
        <f>Calculations!B222</f>
        <v>Land West of Eltisley Road, Great Gransden</v>
      </c>
      <c r="D249" s="11" t="str">
        <f>Calculations!C222</f>
        <v>Residential</v>
      </c>
      <c r="E249" s="34">
        <f>Calculations!D222</f>
        <v>0.70586224020099997</v>
      </c>
      <c r="F249" s="34">
        <f>Calculations!H222</f>
        <v>0.70586224020099997</v>
      </c>
      <c r="G249" s="34">
        <f>Calculations!L222</f>
        <v>100</v>
      </c>
      <c r="H249" s="34">
        <f>Calculations!G222</f>
        <v>0</v>
      </c>
      <c r="I249" s="34">
        <f>Calculations!K222</f>
        <v>0</v>
      </c>
      <c r="J249" s="34">
        <f>Calculations!F222</f>
        <v>0</v>
      </c>
      <c r="K249" s="34">
        <f>Calculations!J222</f>
        <v>0</v>
      </c>
      <c r="L249" s="34">
        <f>Calculations!E222</f>
        <v>0</v>
      </c>
      <c r="M249" s="34">
        <f>Calculations!I222</f>
        <v>0</v>
      </c>
      <c r="N249" s="34">
        <f>Calculations!Q222</f>
        <v>3.2276798599999998E-3</v>
      </c>
      <c r="O249" s="34">
        <f>Calculations!V222</f>
        <v>0.45726767578343502</v>
      </c>
      <c r="P249" s="34">
        <f>Calculations!N222</f>
        <v>0</v>
      </c>
      <c r="Q249" s="34">
        <f>Calculations!T222</f>
        <v>0</v>
      </c>
      <c r="R249" s="34">
        <f>Calculations!M222</f>
        <v>0</v>
      </c>
      <c r="S249" s="34">
        <f>Calculations!R222</f>
        <v>0</v>
      </c>
      <c r="T249" s="34">
        <f>Calculations!X222</f>
        <v>0</v>
      </c>
      <c r="U249" s="34">
        <f>Calculations!AA222</f>
        <v>0</v>
      </c>
      <c r="V249" s="34">
        <f>Calculations!Y222</f>
        <v>0</v>
      </c>
      <c r="W249" s="34">
        <f>Calculations!AB222</f>
        <v>0</v>
      </c>
      <c r="X249" s="34">
        <f>Calculations!Z222</f>
        <v>0</v>
      </c>
      <c r="Y249" s="34">
        <f>Calculations!AC222</f>
        <v>0</v>
      </c>
      <c r="Z249" s="34">
        <f>Calculations!AE222</f>
        <v>0</v>
      </c>
      <c r="AA249" s="34">
        <f>Calculations!AG222</f>
        <v>0</v>
      </c>
      <c r="AB249" s="34">
        <f>Calculations!AF222</f>
        <v>1.94360407E-3</v>
      </c>
      <c r="AC249" s="34">
        <f>Calculations!AH222</f>
        <v>0.27535175552761443</v>
      </c>
      <c r="AD249" s="21" t="s">
        <v>54</v>
      </c>
      <c r="AE249" s="20" t="s">
        <v>786</v>
      </c>
      <c r="AF249" s="26" t="s">
        <v>797</v>
      </c>
      <c r="AG249" s="26" t="s">
        <v>796</v>
      </c>
      <c r="AH249" s="26"/>
      <c r="AI249" s="20"/>
    </row>
    <row r="250" spans="2:35" x14ac:dyDescent="0.2">
      <c r="B250" s="11" t="str">
        <f>Calculations!A223</f>
        <v>CfS:257</v>
      </c>
      <c r="C250" s="20" t="str">
        <f>Calculations!B223</f>
        <v>Land west of West Street, Great Gransden</v>
      </c>
      <c r="D250" s="11" t="str">
        <f>Calculations!C223</f>
        <v>Residential</v>
      </c>
      <c r="E250" s="34">
        <f>Calculations!D223</f>
        <v>4.5126257183499998</v>
      </c>
      <c r="F250" s="34">
        <f>Calculations!H223</f>
        <v>4.5126257183499998</v>
      </c>
      <c r="G250" s="34">
        <f>Calculations!L223</f>
        <v>100</v>
      </c>
      <c r="H250" s="34">
        <f>Calculations!G223</f>
        <v>0</v>
      </c>
      <c r="I250" s="34">
        <f>Calculations!K223</f>
        <v>0</v>
      </c>
      <c r="J250" s="34">
        <f>Calculations!F223</f>
        <v>0</v>
      </c>
      <c r="K250" s="34">
        <f>Calculations!J223</f>
        <v>0</v>
      </c>
      <c r="L250" s="34">
        <f>Calculations!E223</f>
        <v>0</v>
      </c>
      <c r="M250" s="34">
        <f>Calculations!I223</f>
        <v>0</v>
      </c>
      <c r="N250" s="34">
        <f>Calculations!Q223</f>
        <v>0.22757663892999999</v>
      </c>
      <c r="O250" s="34">
        <f>Calculations!V223</f>
        <v>5.0431091150455813</v>
      </c>
      <c r="P250" s="34">
        <f>Calculations!N223</f>
        <v>7.1788080499999999E-3</v>
      </c>
      <c r="Q250" s="34">
        <f>Calculations!T223</f>
        <v>0.26636644318011476</v>
      </c>
      <c r="R250" s="34">
        <f>Calculations!M223</f>
        <v>4.8413125699999998E-3</v>
      </c>
      <c r="S250" s="34">
        <f>Calculations!R223</f>
        <v>0.10728371622564303</v>
      </c>
      <c r="T250" s="34">
        <f>Calculations!X223</f>
        <v>0</v>
      </c>
      <c r="U250" s="34">
        <f>Calculations!AA223</f>
        <v>0</v>
      </c>
      <c r="V250" s="34">
        <f>Calculations!Y223</f>
        <v>0</v>
      </c>
      <c r="W250" s="34">
        <f>Calculations!AB223</f>
        <v>0</v>
      </c>
      <c r="X250" s="34">
        <f>Calculations!Z223</f>
        <v>0</v>
      </c>
      <c r="Y250" s="34">
        <f>Calculations!AC223</f>
        <v>0</v>
      </c>
      <c r="Z250" s="34">
        <f>Calculations!AE223</f>
        <v>2.0434858100000002E-2</v>
      </c>
      <c r="AA250" s="34">
        <f>Calculations!AG223</f>
        <v>0.45283742493653606</v>
      </c>
      <c r="AB250" s="34">
        <f>Calculations!AF223</f>
        <v>0.14829147138000001</v>
      </c>
      <c r="AC250" s="34">
        <f>Calculations!AH223</f>
        <v>3.2861460408070675</v>
      </c>
      <c r="AD250" s="21" t="s">
        <v>54</v>
      </c>
      <c r="AE250" s="20" t="s">
        <v>786</v>
      </c>
      <c r="AF250" s="26" t="s">
        <v>795</v>
      </c>
      <c r="AG250" s="26" t="s">
        <v>796</v>
      </c>
      <c r="AH250" s="26"/>
      <c r="AI250" s="20"/>
    </row>
    <row r="251" spans="2:35" ht="25.5" x14ac:dyDescent="0.2">
      <c r="B251" s="11" t="str">
        <f>Calculations!A224</f>
        <v>CfS:245</v>
      </c>
      <c r="C251" s="20" t="str">
        <f>Calculations!B224</f>
        <v>Land at Water Meadows, south of Huntingdon Road, Brampton</v>
      </c>
      <c r="D251" s="11" t="str">
        <f>Calculations!C224</f>
        <v>Residential</v>
      </c>
      <c r="E251" s="34">
        <f>Calculations!D224</f>
        <v>4.6801649150299998</v>
      </c>
      <c r="F251" s="34">
        <f>Calculations!H224</f>
        <v>4.6801649150299998</v>
      </c>
      <c r="G251" s="34">
        <f>Calculations!L224</f>
        <v>100</v>
      </c>
      <c r="H251" s="34">
        <f>Calculations!G224</f>
        <v>0</v>
      </c>
      <c r="I251" s="34">
        <f>Calculations!K224</f>
        <v>0</v>
      </c>
      <c r="J251" s="34">
        <f>Calculations!F224</f>
        <v>0</v>
      </c>
      <c r="K251" s="34">
        <f>Calculations!J224</f>
        <v>0</v>
      </c>
      <c r="L251" s="34">
        <f>Calculations!E224</f>
        <v>0</v>
      </c>
      <c r="M251" s="34">
        <f>Calculations!I224</f>
        <v>0</v>
      </c>
      <c r="N251" s="34">
        <f>Calculations!Q224</f>
        <v>0.23089990379</v>
      </c>
      <c r="O251" s="34">
        <f>Calculations!V224</f>
        <v>4.9335847770765984</v>
      </c>
      <c r="P251" s="34">
        <f>Calculations!N224</f>
        <v>0</v>
      </c>
      <c r="Q251" s="34">
        <f>Calculations!T224</f>
        <v>0</v>
      </c>
      <c r="R251" s="34">
        <f>Calculations!M224</f>
        <v>0</v>
      </c>
      <c r="S251" s="34">
        <f>Calculations!R224</f>
        <v>0</v>
      </c>
      <c r="T251" s="34">
        <f>Calculations!X224</f>
        <v>0</v>
      </c>
      <c r="U251" s="34">
        <f>Calculations!AA224</f>
        <v>0</v>
      </c>
      <c r="V251" s="34">
        <f>Calculations!Y224</f>
        <v>0</v>
      </c>
      <c r="W251" s="34">
        <f>Calculations!AB224</f>
        <v>0</v>
      </c>
      <c r="X251" s="34">
        <f>Calculations!Z224</f>
        <v>0</v>
      </c>
      <c r="Y251" s="34">
        <f>Calculations!AC224</f>
        <v>0</v>
      </c>
      <c r="Z251" s="34">
        <f>Calculations!AE224</f>
        <v>1.560675261E-2</v>
      </c>
      <c r="AA251" s="34">
        <f>Calculations!AG224</f>
        <v>0.33346586911670739</v>
      </c>
      <c r="AB251" s="34">
        <f>Calculations!AF224</f>
        <v>0.20728969131</v>
      </c>
      <c r="AC251" s="34">
        <f>Calculations!AH224</f>
        <v>4.4291108341995526</v>
      </c>
      <c r="AD251" s="21" t="s">
        <v>54</v>
      </c>
      <c r="AE251" s="20" t="s">
        <v>786</v>
      </c>
      <c r="AF251" s="26" t="s">
        <v>797</v>
      </c>
      <c r="AG251" s="26" t="s">
        <v>796</v>
      </c>
      <c r="AH251" s="26"/>
      <c r="AI251" s="20"/>
    </row>
    <row r="252" spans="2:35" ht="25.5" x14ac:dyDescent="0.2">
      <c r="B252" s="11" t="str">
        <f>Calculations!A225</f>
        <v>CfS:327</v>
      </c>
      <c r="C252" s="20" t="str">
        <f>Calculations!B225</f>
        <v>Land to the north of the Crossways Distribution Centre, Alconbury Hill</v>
      </c>
      <c r="D252" s="11" t="str">
        <f>Calculations!C225</f>
        <v>Employment</v>
      </c>
      <c r="E252" s="34">
        <f>Calculations!D225</f>
        <v>52.888336191800001</v>
      </c>
      <c r="F252" s="34">
        <f>Calculations!H225</f>
        <v>52.888336191800001</v>
      </c>
      <c r="G252" s="34">
        <f>Calculations!L225</f>
        <v>100</v>
      </c>
      <c r="H252" s="34">
        <f>Calculations!G225</f>
        <v>0</v>
      </c>
      <c r="I252" s="34">
        <f>Calculations!K225</f>
        <v>0</v>
      </c>
      <c r="J252" s="34">
        <f>Calculations!F225</f>
        <v>0</v>
      </c>
      <c r="K252" s="34">
        <f>Calculations!J225</f>
        <v>0</v>
      </c>
      <c r="L252" s="34">
        <f>Calculations!E225</f>
        <v>0</v>
      </c>
      <c r="M252" s="34">
        <f>Calculations!I225</f>
        <v>0</v>
      </c>
      <c r="N252" s="34">
        <f>Calculations!Q225</f>
        <v>2.1289249682899998</v>
      </c>
      <c r="O252" s="34">
        <f>Calculations!V225</f>
        <v>4.0253203666105799</v>
      </c>
      <c r="P252" s="34">
        <f>Calculations!N225</f>
        <v>0.22906388553000001</v>
      </c>
      <c r="Q252" s="34">
        <f>Calculations!T225</f>
        <v>1.0696279727697493</v>
      </c>
      <c r="R252" s="34">
        <f>Calculations!M225</f>
        <v>0.33664455270999999</v>
      </c>
      <c r="S252" s="34">
        <f>Calculations!R225</f>
        <v>0.63651946147285787</v>
      </c>
      <c r="T252" s="34">
        <f>Calculations!X225</f>
        <v>0</v>
      </c>
      <c r="U252" s="34">
        <f>Calculations!AA225</f>
        <v>0</v>
      </c>
      <c r="V252" s="34">
        <f>Calculations!Y225</f>
        <v>0</v>
      </c>
      <c r="W252" s="34">
        <f>Calculations!AB225</f>
        <v>0</v>
      </c>
      <c r="X252" s="34">
        <f>Calculations!Z225</f>
        <v>0</v>
      </c>
      <c r="Y252" s="34">
        <f>Calculations!AC225</f>
        <v>0</v>
      </c>
      <c r="Z252" s="34">
        <f>Calculations!AE225</f>
        <v>0.69514889297000004</v>
      </c>
      <c r="AA252" s="34">
        <f>Calculations!AG225</f>
        <v>1.3143708859530705</v>
      </c>
      <c r="AB252" s="34">
        <f>Calculations!AF225</f>
        <v>1.14759110453</v>
      </c>
      <c r="AC252" s="34">
        <f>Calculations!AH225</f>
        <v>2.1698377887484512</v>
      </c>
      <c r="AD252" s="21" t="s">
        <v>55</v>
      </c>
      <c r="AE252" s="20" t="s">
        <v>786</v>
      </c>
      <c r="AF252" s="26" t="s">
        <v>795</v>
      </c>
      <c r="AG252" s="26" t="s">
        <v>796</v>
      </c>
      <c r="AH252" s="26"/>
      <c r="AI252" s="20"/>
    </row>
    <row r="253" spans="2:35" ht="63.75" x14ac:dyDescent="0.2">
      <c r="B253" s="11" t="str">
        <f>Calculations!A226</f>
        <v>CfS:242</v>
      </c>
      <c r="C253" s="20" t="str">
        <f>Calculations!B226</f>
        <v>Land off Huntingdon Road, Brampton</v>
      </c>
      <c r="D253" s="11" t="str">
        <f>Calculations!C226</f>
        <v>Mixed Use</v>
      </c>
      <c r="E253" s="34">
        <f>Calculations!D226</f>
        <v>5.7725655104999998</v>
      </c>
      <c r="F253" s="34">
        <f>Calculations!H226</f>
        <v>1.41077131972</v>
      </c>
      <c r="G253" s="34">
        <f>Calculations!L226</f>
        <v>24.439243126022209</v>
      </c>
      <c r="H253" s="34">
        <f>Calculations!G226</f>
        <v>0.52023290904999997</v>
      </c>
      <c r="I253" s="34">
        <f>Calculations!K226</f>
        <v>9.0121611977156952</v>
      </c>
      <c r="J253" s="34">
        <f>Calculations!F226</f>
        <v>0.22049468614000001</v>
      </c>
      <c r="K253" s="34">
        <f>Calculations!J226</f>
        <v>3.8197000231341072</v>
      </c>
      <c r="L253" s="34">
        <f>Calculations!E226</f>
        <v>3.6210665955899999</v>
      </c>
      <c r="M253" s="34">
        <f>Calculations!I226</f>
        <v>62.728895653127992</v>
      </c>
      <c r="N253" s="34">
        <f>Calculations!Q226</f>
        <v>9.3876902159999998E-2</v>
      </c>
      <c r="O253" s="34">
        <f>Calculations!V226</f>
        <v>1.6262596238924052</v>
      </c>
      <c r="P253" s="34">
        <f>Calculations!N226</f>
        <v>4.0017260700000003E-3</v>
      </c>
      <c r="Q253" s="34">
        <f>Calculations!T226</f>
        <v>0.26342809782478949</v>
      </c>
      <c r="R253" s="34">
        <f>Calculations!M226</f>
        <v>1.120483345E-2</v>
      </c>
      <c r="S253" s="34">
        <f>Calculations!R226</f>
        <v>0.19410491625636789</v>
      </c>
      <c r="T253" s="34">
        <f>Calculations!X226</f>
        <v>3.85153773036</v>
      </c>
      <c r="U253" s="34">
        <f>Calculations!AA226</f>
        <v>66.721420889104692</v>
      </c>
      <c r="V253" s="34">
        <f>Calculations!Y226</f>
        <v>0.51026484235000003</v>
      </c>
      <c r="W253" s="34">
        <f>Calculations!AB226</f>
        <v>8.839481187729346</v>
      </c>
      <c r="X253" s="34">
        <f>Calculations!Z226</f>
        <v>1.000432939E-2</v>
      </c>
      <c r="Y253" s="34">
        <f>Calculations!AC226</f>
        <v>0.17330820017204898</v>
      </c>
      <c r="Z253" s="34">
        <f>Calculations!AE226</f>
        <v>1.320569544E-2</v>
      </c>
      <c r="AA253" s="34">
        <f>Calculations!AG226</f>
        <v>0.22876648893770923</v>
      </c>
      <c r="AB253" s="34">
        <f>Calculations!AF226</f>
        <v>5.4259814230000002E-2</v>
      </c>
      <c r="AC253" s="34">
        <f>Calculations!AH226</f>
        <v>0.93996012918873217</v>
      </c>
      <c r="AD253" s="21" t="s">
        <v>54</v>
      </c>
      <c r="AE253" s="20" t="s">
        <v>782</v>
      </c>
      <c r="AF253" s="26" t="s">
        <v>783</v>
      </c>
      <c r="AG253" s="26" t="s">
        <v>784</v>
      </c>
      <c r="AH253" s="26"/>
      <c r="AI253" s="20"/>
    </row>
    <row r="254" spans="2:35" x14ac:dyDescent="0.2">
      <c r="B254" s="11" t="str">
        <f>Calculations!A227</f>
        <v>CfS:254</v>
      </c>
      <c r="C254" s="20" t="str">
        <f>Calculations!B227</f>
        <v>Gloucester Barn, Pidley</v>
      </c>
      <c r="D254" s="11" t="str">
        <f>Calculations!C227</f>
        <v>Residential</v>
      </c>
      <c r="E254" s="34">
        <f>Calculations!D227</f>
        <v>0.85394985625700004</v>
      </c>
      <c r="F254" s="34">
        <f>Calculations!H227</f>
        <v>0.85394985625700004</v>
      </c>
      <c r="G254" s="34">
        <f>Calculations!L227</f>
        <v>100</v>
      </c>
      <c r="H254" s="34">
        <f>Calculations!G227</f>
        <v>0</v>
      </c>
      <c r="I254" s="34">
        <f>Calculations!K227</f>
        <v>0</v>
      </c>
      <c r="J254" s="34">
        <f>Calculations!F227</f>
        <v>0</v>
      </c>
      <c r="K254" s="34">
        <f>Calculations!J227</f>
        <v>0</v>
      </c>
      <c r="L254" s="34">
        <f>Calculations!E227</f>
        <v>0</v>
      </c>
      <c r="M254" s="34">
        <f>Calculations!I227</f>
        <v>0</v>
      </c>
      <c r="N254" s="34">
        <f>Calculations!Q227</f>
        <v>5.3670109340000001E-2</v>
      </c>
      <c r="O254" s="34">
        <f>Calculations!V227</f>
        <v>6.2849251565243831</v>
      </c>
      <c r="P254" s="34">
        <f>Calculations!N227</f>
        <v>0</v>
      </c>
      <c r="Q254" s="34">
        <f>Calculations!T227</f>
        <v>0</v>
      </c>
      <c r="R254" s="34">
        <f>Calculations!M227</f>
        <v>0</v>
      </c>
      <c r="S254" s="34">
        <f>Calculations!R227</f>
        <v>0</v>
      </c>
      <c r="T254" s="34">
        <f>Calculations!X227</f>
        <v>0</v>
      </c>
      <c r="U254" s="34">
        <f>Calculations!AA227</f>
        <v>0</v>
      </c>
      <c r="V254" s="34">
        <f>Calculations!Y227</f>
        <v>0</v>
      </c>
      <c r="W254" s="34">
        <f>Calculations!AB227</f>
        <v>0</v>
      </c>
      <c r="X254" s="34">
        <f>Calculations!Z227</f>
        <v>0</v>
      </c>
      <c r="Y254" s="34">
        <f>Calculations!AC227</f>
        <v>0</v>
      </c>
      <c r="Z254" s="34">
        <f>Calculations!AE227</f>
        <v>1.4106697309999999E-2</v>
      </c>
      <c r="AA254" s="34">
        <f>Calculations!AG227</f>
        <v>1.6519350880661692</v>
      </c>
      <c r="AB254" s="34">
        <f>Calculations!AF227</f>
        <v>3.4057546670000001E-2</v>
      </c>
      <c r="AC254" s="34">
        <f>Calculations!AH227</f>
        <v>3.9882372975949343</v>
      </c>
      <c r="AD254" s="21" t="s">
        <v>54</v>
      </c>
      <c r="AE254" s="20" t="s">
        <v>786</v>
      </c>
      <c r="AF254" s="26" t="s">
        <v>797</v>
      </c>
      <c r="AG254" s="26" t="s">
        <v>796</v>
      </c>
      <c r="AH254" s="26"/>
      <c r="AI254" s="20"/>
    </row>
    <row r="255" spans="2:35" ht="63.75" x14ac:dyDescent="0.2">
      <c r="B255" s="11" t="str">
        <f>Calculations!A228</f>
        <v>CfS:259</v>
      </c>
      <c r="C255" s="20" t="str">
        <f>Calculations!B228</f>
        <v>Home Farm South, Abbots Ripton</v>
      </c>
      <c r="D255" s="11" t="str">
        <f>Calculations!C228</f>
        <v>Mixed Use</v>
      </c>
      <c r="E255" s="34">
        <f>Calculations!D228</f>
        <v>2.8300504110300002</v>
      </c>
      <c r="F255" s="34">
        <f>Calculations!H228</f>
        <v>2.7477757290500002</v>
      </c>
      <c r="G255" s="34">
        <f>Calculations!L228</f>
        <v>97.092819207059421</v>
      </c>
      <c r="H255" s="34">
        <f>Calculations!G228</f>
        <v>3.3832508E-4</v>
      </c>
      <c r="I255" s="34">
        <f>Calculations!K228</f>
        <v>1.1954736872579813E-2</v>
      </c>
      <c r="J255" s="34">
        <f>Calculations!F228</f>
        <v>0</v>
      </c>
      <c r="K255" s="34">
        <f>Calculations!J228</f>
        <v>0</v>
      </c>
      <c r="L255" s="34">
        <f>Calculations!E228</f>
        <v>8.1936356900000007E-2</v>
      </c>
      <c r="M255" s="34">
        <f>Calculations!I228</f>
        <v>2.895226056067997</v>
      </c>
      <c r="N255" s="34">
        <f>Calculations!Q228</f>
        <v>0.13050074789999999</v>
      </c>
      <c r="O255" s="34">
        <f>Calculations!V228</f>
        <v>4.6112517074388117</v>
      </c>
      <c r="P255" s="34">
        <f>Calculations!N228</f>
        <v>6.1906734799999997E-3</v>
      </c>
      <c r="Q255" s="34">
        <f>Calculations!T228</f>
        <v>0.63081322652138272</v>
      </c>
      <c r="R255" s="34">
        <f>Calculations!M228</f>
        <v>1.1661658829999999E-2</v>
      </c>
      <c r="S255" s="34">
        <f>Calculations!R228</f>
        <v>0.41206541002058422</v>
      </c>
      <c r="T255" s="34">
        <f>Calculations!X228</f>
        <v>0</v>
      </c>
      <c r="U255" s="34">
        <f>Calculations!AA228</f>
        <v>0</v>
      </c>
      <c r="V255" s="34">
        <f>Calculations!Y228</f>
        <v>3.3832508E-4</v>
      </c>
      <c r="W255" s="34">
        <f>Calculations!AB228</f>
        <v>1.1954736872579813E-2</v>
      </c>
      <c r="X255" s="34">
        <f>Calculations!Z228</f>
        <v>0</v>
      </c>
      <c r="Y255" s="34">
        <f>Calculations!AC228</f>
        <v>0</v>
      </c>
      <c r="Z255" s="34">
        <f>Calculations!AE228</f>
        <v>5.2457645310000002E-2</v>
      </c>
      <c r="AA255" s="34">
        <f>Calculations!AG228</f>
        <v>1.8535940245286295</v>
      </c>
      <c r="AB255" s="34">
        <f>Calculations!AF228</f>
        <v>6.3980427179999994E-2</v>
      </c>
      <c r="AC255" s="34">
        <f>Calculations!AH228</f>
        <v>2.2607522088878356</v>
      </c>
      <c r="AD255" s="21" t="s">
        <v>54</v>
      </c>
      <c r="AE255" s="20" t="s">
        <v>782</v>
      </c>
      <c r="AF255" s="26" t="s">
        <v>783</v>
      </c>
      <c r="AG255" s="26" t="s">
        <v>784</v>
      </c>
      <c r="AH255" s="26"/>
      <c r="AI255" s="20"/>
    </row>
    <row r="256" spans="2:35" x14ac:dyDescent="0.2">
      <c r="B256" s="11" t="str">
        <f>Calculations!A229</f>
        <v>CfS:258</v>
      </c>
      <c r="C256" s="20" t="str">
        <f>Calculations!B229</f>
        <v>Land to North-East of Kingsland Farm, Wistow</v>
      </c>
      <c r="D256" s="11" t="str">
        <f>Calculations!C229</f>
        <v>Residential</v>
      </c>
      <c r="E256" s="34">
        <f>Calculations!D229</f>
        <v>15.982441638299999</v>
      </c>
      <c r="F256" s="34">
        <f>Calculations!H229</f>
        <v>15.941671278189999</v>
      </c>
      <c r="G256" s="34">
        <f>Calculations!L229</f>
        <v>99.744905309009241</v>
      </c>
      <c r="H256" s="34">
        <f>Calculations!G229</f>
        <v>2.6292181019999999E-2</v>
      </c>
      <c r="I256" s="34">
        <f>Calculations!K229</f>
        <v>0.16450666059054425</v>
      </c>
      <c r="J256" s="34">
        <f>Calculations!F229</f>
        <v>1.447817909E-2</v>
      </c>
      <c r="K256" s="34">
        <f>Calculations!J229</f>
        <v>9.0588030400216096E-2</v>
      </c>
      <c r="L256" s="34">
        <f>Calculations!E229</f>
        <v>0</v>
      </c>
      <c r="M256" s="34">
        <f>Calculations!I229</f>
        <v>0</v>
      </c>
      <c r="N256" s="34">
        <f>Calculations!Q229</f>
        <v>3.3550932499999998E-2</v>
      </c>
      <c r="O256" s="34">
        <f>Calculations!V229</f>
        <v>0.20992369788855805</v>
      </c>
      <c r="P256" s="34">
        <f>Calculations!N229</f>
        <v>2.0041043599999999E-3</v>
      </c>
      <c r="Q256" s="34">
        <f>Calculations!T229</f>
        <v>4.7302516668561674E-2</v>
      </c>
      <c r="R256" s="34">
        <f>Calculations!M229</f>
        <v>5.5559927599999996E-3</v>
      </c>
      <c r="S256" s="34">
        <f>Calculations!R229</f>
        <v>3.476310369678267E-2</v>
      </c>
      <c r="T256" s="34">
        <f>Calculations!X229</f>
        <v>1.447817909E-2</v>
      </c>
      <c r="U256" s="34">
        <f>Calculations!AA229</f>
        <v>9.0588030400216096E-2</v>
      </c>
      <c r="V256" s="34">
        <f>Calculations!Y229</f>
        <v>2.6292178190000001E-2</v>
      </c>
      <c r="W256" s="34">
        <f>Calculations!AB229</f>
        <v>0.16450664288361272</v>
      </c>
      <c r="X256" s="34">
        <f>Calculations!Z229</f>
        <v>0</v>
      </c>
      <c r="Y256" s="34">
        <f>Calculations!AC229</f>
        <v>0</v>
      </c>
      <c r="Z256" s="34">
        <f>Calculations!AE229</f>
        <v>4.5063175099999998E-3</v>
      </c>
      <c r="AA256" s="34">
        <f>Calculations!AG229</f>
        <v>2.8195426030533106E-2</v>
      </c>
      <c r="AB256" s="34">
        <f>Calculations!AF229</f>
        <v>2.0798653550000001E-2</v>
      </c>
      <c r="AC256" s="34">
        <f>Calculations!AH229</f>
        <v>0.13013439385981257</v>
      </c>
      <c r="AD256" s="21" t="s">
        <v>54</v>
      </c>
      <c r="AE256" s="20" t="s">
        <v>786</v>
      </c>
      <c r="AF256" s="26" t="s">
        <v>787</v>
      </c>
      <c r="AG256" s="26" t="s">
        <v>788</v>
      </c>
      <c r="AH256" s="26"/>
      <c r="AI256" s="20"/>
    </row>
    <row r="257" spans="2:35" ht="63.75" x14ac:dyDescent="0.2">
      <c r="B257" s="11" t="str">
        <f>Calculations!A230</f>
        <v>CfS:260</v>
      </c>
      <c r="C257" s="20" t="str">
        <f>Calculations!B230</f>
        <v>Home Farm North, Abbots Ripton</v>
      </c>
      <c r="D257" s="11" t="str">
        <f>Calculations!C230</f>
        <v>Residential</v>
      </c>
      <c r="E257" s="34">
        <f>Calculations!D230</f>
        <v>1.37873688611</v>
      </c>
      <c r="F257" s="34">
        <f>Calculations!H230</f>
        <v>1.14265152802</v>
      </c>
      <c r="G257" s="34">
        <f>Calculations!L230</f>
        <v>82.876692393709973</v>
      </c>
      <c r="H257" s="34">
        <f>Calculations!G230</f>
        <v>1.1003163519999999E-2</v>
      </c>
      <c r="I257" s="34">
        <f>Calculations!K230</f>
        <v>0.798061155166783</v>
      </c>
      <c r="J257" s="34">
        <f>Calculations!F230</f>
        <v>1.941134827E-2</v>
      </c>
      <c r="K257" s="34">
        <f>Calculations!J230</f>
        <v>1.4079080980249701</v>
      </c>
      <c r="L257" s="34">
        <f>Calculations!E230</f>
        <v>0.20567084629999999</v>
      </c>
      <c r="M257" s="34">
        <f>Calculations!I230</f>
        <v>14.91733835309828</v>
      </c>
      <c r="N257" s="34">
        <f>Calculations!Q230</f>
        <v>0.51013271592999998</v>
      </c>
      <c r="O257" s="34">
        <f>Calculations!V230</f>
        <v>37.000004937076874</v>
      </c>
      <c r="P257" s="34">
        <f>Calculations!N230</f>
        <v>0.10169703691</v>
      </c>
      <c r="Q257" s="34">
        <f>Calculations!T230</f>
        <v>12.967791635316805</v>
      </c>
      <c r="R257" s="34">
        <f>Calculations!M230</f>
        <v>7.7094689679999995E-2</v>
      </c>
      <c r="S257" s="34">
        <f>Calculations!R230</f>
        <v>5.5916897891603323</v>
      </c>
      <c r="T257" s="34">
        <f>Calculations!X230</f>
        <v>9.7421384159999999E-2</v>
      </c>
      <c r="U257" s="34">
        <f>Calculations!AA230</f>
        <v>7.0659880896395633</v>
      </c>
      <c r="V257" s="34">
        <f>Calculations!Y230</f>
        <v>3.094929154E-2</v>
      </c>
      <c r="W257" s="34">
        <f>Calculations!AB230</f>
        <v>2.2447569113292558</v>
      </c>
      <c r="X257" s="34">
        <f>Calculations!Z230</f>
        <v>0</v>
      </c>
      <c r="Y257" s="34">
        <f>Calculations!AC230</f>
        <v>0</v>
      </c>
      <c r="Z257" s="34">
        <f>Calculations!AE230</f>
        <v>0.19415639852</v>
      </c>
      <c r="AA257" s="34">
        <f>Calculations!AG230</f>
        <v>14.08219367132458</v>
      </c>
      <c r="AB257" s="34">
        <f>Calculations!AF230</f>
        <v>0.21954431544</v>
      </c>
      <c r="AC257" s="34">
        <f>Calculations!AH230</f>
        <v>15.923583219669082</v>
      </c>
      <c r="AD257" s="21" t="s">
        <v>54</v>
      </c>
      <c r="AE257" s="20" t="s">
        <v>782</v>
      </c>
      <c r="AF257" s="26" t="s">
        <v>783</v>
      </c>
      <c r="AG257" s="26" t="s">
        <v>784</v>
      </c>
      <c r="AH257" s="26"/>
      <c r="AI257" s="20"/>
    </row>
    <row r="258" spans="2:35" x14ac:dyDescent="0.2">
      <c r="B258" s="11" t="str">
        <f>Calculations!A231</f>
        <v>CfS:369</v>
      </c>
      <c r="C258" s="20" t="str">
        <f>Calculations!B231</f>
        <v>Land adjacent to London Road (A1198), Godmanchester</v>
      </c>
      <c r="D258" s="11" t="str">
        <f>Calculations!C231</f>
        <v>Residential</v>
      </c>
      <c r="E258" s="34">
        <f>Calculations!D231</f>
        <v>7.0484977073700001</v>
      </c>
      <c r="F258" s="34">
        <f>Calculations!H231</f>
        <v>7.0484977073700001</v>
      </c>
      <c r="G258" s="34">
        <f>Calculations!L231</f>
        <v>100</v>
      </c>
      <c r="H258" s="34">
        <f>Calculations!G231</f>
        <v>0</v>
      </c>
      <c r="I258" s="34">
        <f>Calculations!K231</f>
        <v>0</v>
      </c>
      <c r="J258" s="34">
        <f>Calculations!F231</f>
        <v>0</v>
      </c>
      <c r="K258" s="34">
        <f>Calculations!J231</f>
        <v>0</v>
      </c>
      <c r="L258" s="34">
        <f>Calculations!E231</f>
        <v>0</v>
      </c>
      <c r="M258" s="34">
        <f>Calculations!I231</f>
        <v>0</v>
      </c>
      <c r="N258" s="34">
        <f>Calculations!Q231</f>
        <v>9.8631561579999999E-2</v>
      </c>
      <c r="O258" s="34">
        <f>Calculations!V231</f>
        <v>1.3993274265645226</v>
      </c>
      <c r="P258" s="34">
        <f>Calculations!N231</f>
        <v>5.6768642300000002E-3</v>
      </c>
      <c r="Q258" s="34">
        <f>Calculations!T231</f>
        <v>0.50368312346726807</v>
      </c>
      <c r="R258" s="34">
        <f>Calculations!M231</f>
        <v>2.9825229179999999E-2</v>
      </c>
      <c r="S258" s="34">
        <f>Calculations!R231</f>
        <v>0.42314306421373099</v>
      </c>
      <c r="T258" s="34">
        <f>Calculations!X231</f>
        <v>0</v>
      </c>
      <c r="U258" s="34">
        <f>Calculations!AA231</f>
        <v>0</v>
      </c>
      <c r="V258" s="34">
        <f>Calculations!Y231</f>
        <v>0</v>
      </c>
      <c r="W258" s="34">
        <f>Calculations!AB231</f>
        <v>0</v>
      </c>
      <c r="X258" s="34">
        <f>Calculations!Z231</f>
        <v>0</v>
      </c>
      <c r="Y258" s="34">
        <f>Calculations!AC231</f>
        <v>0</v>
      </c>
      <c r="Z258" s="34">
        <f>Calculations!AE231</f>
        <v>1.3845744659999999E-2</v>
      </c>
      <c r="AA258" s="34">
        <f>Calculations!AG231</f>
        <v>0.19643539992249284</v>
      </c>
      <c r="AB258" s="34">
        <f>Calculations!AF231</f>
        <v>6.5286759400000005E-2</v>
      </c>
      <c r="AC258" s="34">
        <f>Calculations!AH231</f>
        <v>0.92625070065264159</v>
      </c>
      <c r="AD258" s="21" t="s">
        <v>54</v>
      </c>
      <c r="AE258" s="20" t="s">
        <v>786</v>
      </c>
      <c r="AF258" s="26" t="s">
        <v>795</v>
      </c>
      <c r="AG258" s="26" t="s">
        <v>796</v>
      </c>
      <c r="AH258" s="26"/>
      <c r="AI258" s="20"/>
    </row>
    <row r="259" spans="2:35" x14ac:dyDescent="0.2">
      <c r="B259" s="11" t="str">
        <f>Calculations!A232</f>
        <v>CfS:328</v>
      </c>
      <c r="C259" s="20" t="str">
        <f>Calculations!B232</f>
        <v>Land west of Bluntisham</v>
      </c>
      <c r="D259" s="11" t="str">
        <f>Calculations!C232</f>
        <v>Residential</v>
      </c>
      <c r="E259" s="34">
        <f>Calculations!D232</f>
        <v>10.5772057432</v>
      </c>
      <c r="F259" s="34">
        <f>Calculations!H232</f>
        <v>10.5772057432</v>
      </c>
      <c r="G259" s="34">
        <f>Calculations!L232</f>
        <v>100</v>
      </c>
      <c r="H259" s="34">
        <f>Calculations!G232</f>
        <v>0</v>
      </c>
      <c r="I259" s="34">
        <f>Calculations!K232</f>
        <v>0</v>
      </c>
      <c r="J259" s="34">
        <f>Calculations!F232</f>
        <v>0</v>
      </c>
      <c r="K259" s="34">
        <f>Calculations!J232</f>
        <v>0</v>
      </c>
      <c r="L259" s="34">
        <f>Calculations!E232</f>
        <v>0</v>
      </c>
      <c r="M259" s="34">
        <f>Calculations!I232</f>
        <v>0</v>
      </c>
      <c r="N259" s="34">
        <f>Calculations!Q232</f>
        <v>0.56784604432999997</v>
      </c>
      <c r="O259" s="34">
        <f>Calculations!V232</f>
        <v>5.3685827629387246</v>
      </c>
      <c r="P259" s="34">
        <f>Calculations!N232</f>
        <v>3.4370751739999997E-2</v>
      </c>
      <c r="Q259" s="34">
        <f>Calculations!T232</f>
        <v>0.36457115590089406</v>
      </c>
      <c r="R259" s="34">
        <f>Calculations!M232</f>
        <v>4.1906894999999998E-3</v>
      </c>
      <c r="S259" s="34">
        <f>Calculations!R232</f>
        <v>3.9620005526451639E-2</v>
      </c>
      <c r="T259" s="34">
        <f>Calculations!X232</f>
        <v>0</v>
      </c>
      <c r="U259" s="34">
        <f>Calculations!AA232</f>
        <v>0</v>
      </c>
      <c r="V259" s="34">
        <f>Calculations!Y232</f>
        <v>0</v>
      </c>
      <c r="W259" s="34">
        <f>Calculations!AB232</f>
        <v>0</v>
      </c>
      <c r="X259" s="34">
        <f>Calculations!Z232</f>
        <v>0</v>
      </c>
      <c r="Y259" s="34">
        <f>Calculations!AC232</f>
        <v>0</v>
      </c>
      <c r="Z259" s="34">
        <f>Calculations!AE232</f>
        <v>0.13262543070999999</v>
      </c>
      <c r="AA259" s="34">
        <f>Calculations!AG232</f>
        <v>1.2538796533788124</v>
      </c>
      <c r="AB259" s="34">
        <f>Calculations!AF232</f>
        <v>0.35824896816000001</v>
      </c>
      <c r="AC259" s="34">
        <f>Calculations!AH232</f>
        <v>3.3869906368259444</v>
      </c>
      <c r="AD259" s="21" t="s">
        <v>54</v>
      </c>
      <c r="AE259" s="20" t="s">
        <v>786</v>
      </c>
      <c r="AF259" s="26" t="s">
        <v>795</v>
      </c>
      <c r="AG259" s="26" t="s">
        <v>796</v>
      </c>
      <c r="AH259" s="26"/>
      <c r="AI259" s="20"/>
    </row>
    <row r="260" spans="2:35" x14ac:dyDescent="0.2">
      <c r="B260" s="11" t="str">
        <f>Calculations!A233</f>
        <v>CfS:371</v>
      </c>
      <c r="C260" s="20" t="str">
        <f>Calculations!B233</f>
        <v>Land adjacent to London Road (A1198)</v>
      </c>
      <c r="D260" s="11" t="str">
        <f>Calculations!C233</f>
        <v>Residential</v>
      </c>
      <c r="E260" s="34">
        <f>Calculations!D233</f>
        <v>4.9083003994499999</v>
      </c>
      <c r="F260" s="34">
        <f>Calculations!H233</f>
        <v>4.9083003994499999</v>
      </c>
      <c r="G260" s="34">
        <f>Calculations!L233</f>
        <v>100</v>
      </c>
      <c r="H260" s="34">
        <f>Calculations!G233</f>
        <v>0</v>
      </c>
      <c r="I260" s="34">
        <f>Calculations!K233</f>
        <v>0</v>
      </c>
      <c r="J260" s="34">
        <f>Calculations!F233</f>
        <v>0</v>
      </c>
      <c r="K260" s="34">
        <f>Calculations!J233</f>
        <v>0</v>
      </c>
      <c r="L260" s="34">
        <f>Calculations!E233</f>
        <v>0</v>
      </c>
      <c r="M260" s="34">
        <f>Calculations!I233</f>
        <v>0</v>
      </c>
      <c r="N260" s="34">
        <f>Calculations!Q233</f>
        <v>0.84115481038999995</v>
      </c>
      <c r="O260" s="34">
        <f>Calculations!V233</f>
        <v>17.137394656697367</v>
      </c>
      <c r="P260" s="34">
        <f>Calculations!N233</f>
        <v>0.38391799976000002</v>
      </c>
      <c r="Q260" s="34">
        <f>Calculations!T233</f>
        <v>11.238437775972542</v>
      </c>
      <c r="R260" s="34">
        <f>Calculations!M233</f>
        <v>0.16769828648999999</v>
      </c>
      <c r="S260" s="34">
        <f>Calculations!R233</f>
        <v>3.4166263847418841</v>
      </c>
      <c r="T260" s="34">
        <f>Calculations!X233</f>
        <v>0</v>
      </c>
      <c r="U260" s="34">
        <f>Calculations!AA233</f>
        <v>0</v>
      </c>
      <c r="V260" s="34">
        <f>Calculations!Y233</f>
        <v>0</v>
      </c>
      <c r="W260" s="34">
        <f>Calculations!AB233</f>
        <v>0</v>
      </c>
      <c r="X260" s="34">
        <f>Calculations!Z233</f>
        <v>0</v>
      </c>
      <c r="Y260" s="34">
        <f>Calculations!AC233</f>
        <v>0</v>
      </c>
      <c r="Z260" s="34">
        <f>Calculations!AE233</f>
        <v>0.57208791319999996</v>
      </c>
      <c r="AA260" s="34">
        <f>Calculations!AG233</f>
        <v>11.655519561600292</v>
      </c>
      <c r="AB260" s="34">
        <f>Calculations!AF233</f>
        <v>9.6737801989999997E-2</v>
      </c>
      <c r="AC260" s="34">
        <f>Calculations!AH233</f>
        <v>1.9709022292286746</v>
      </c>
      <c r="AD260" s="21" t="s">
        <v>54</v>
      </c>
      <c r="AE260" s="20" t="s">
        <v>786</v>
      </c>
      <c r="AF260" s="26" t="s">
        <v>795</v>
      </c>
      <c r="AG260" s="26" t="s">
        <v>796</v>
      </c>
      <c r="AH260" s="26"/>
      <c r="AI260" s="20"/>
    </row>
    <row r="261" spans="2:35" ht="63.75" x14ac:dyDescent="0.2">
      <c r="B261" s="11" t="str">
        <f>Calculations!A234</f>
        <v>CfS:372</v>
      </c>
      <c r="C261" s="20" t="str">
        <f>Calculations!B234</f>
        <v>Land east of Silver Street, Godmanchester</v>
      </c>
      <c r="D261" s="11" t="str">
        <f>Calculations!C234</f>
        <v>Residential</v>
      </c>
      <c r="E261" s="34">
        <f>Calculations!D234</f>
        <v>5.1165540687900002</v>
      </c>
      <c r="F261" s="34">
        <f>Calculations!H234</f>
        <v>2.7498225186299994</v>
      </c>
      <c r="G261" s="34">
        <f>Calculations!L234</f>
        <v>53.743642335441933</v>
      </c>
      <c r="H261" s="34">
        <f>Calculations!G234</f>
        <v>0.14909533381000001</v>
      </c>
      <c r="I261" s="34">
        <f>Calculations!K234</f>
        <v>2.9139794440843101</v>
      </c>
      <c r="J261" s="34">
        <f>Calculations!F234</f>
        <v>1.4746513078100001</v>
      </c>
      <c r="K261" s="34">
        <f>Calculations!J234</f>
        <v>28.821180974224248</v>
      </c>
      <c r="L261" s="34">
        <f>Calculations!E234</f>
        <v>0.74298490853999999</v>
      </c>
      <c r="M261" s="34">
        <f>Calculations!I234</f>
        <v>14.521197246249496</v>
      </c>
      <c r="N261" s="34">
        <f>Calculations!Q234</f>
        <v>1.7866928068000001</v>
      </c>
      <c r="O261" s="34">
        <f>Calculations!V234</f>
        <v>34.919846106943034</v>
      </c>
      <c r="P261" s="34">
        <f>Calculations!N234</f>
        <v>0.23787970715000001</v>
      </c>
      <c r="Q261" s="34">
        <f>Calculations!T234</f>
        <v>15.024164608540772</v>
      </c>
      <c r="R261" s="34">
        <f>Calculations!M234</f>
        <v>0.53083979842999995</v>
      </c>
      <c r="S261" s="34">
        <f>Calculations!R234</f>
        <v>10.374947499685796</v>
      </c>
      <c r="T261" s="34">
        <f>Calculations!X234</f>
        <v>1.9149703658799999</v>
      </c>
      <c r="U261" s="34">
        <f>Calculations!AA234</f>
        <v>37.426954550543158</v>
      </c>
      <c r="V261" s="34">
        <f>Calculations!Y234</f>
        <v>0.23688432055</v>
      </c>
      <c r="W261" s="34">
        <f>Calculations!AB234</f>
        <v>4.6297628709710894</v>
      </c>
      <c r="X261" s="34">
        <f>Calculations!Z234</f>
        <v>0</v>
      </c>
      <c r="Y261" s="34">
        <f>Calculations!AC234</f>
        <v>0</v>
      </c>
      <c r="Z261" s="34">
        <f>Calculations!AE234</f>
        <v>0.76323858790999999</v>
      </c>
      <c r="AA261" s="34">
        <f>Calculations!AG234</f>
        <v>14.917043339102174</v>
      </c>
      <c r="AB261" s="34">
        <f>Calculations!AF234</f>
        <v>0.65488597662000003</v>
      </c>
      <c r="AC261" s="34">
        <f>Calculations!AH234</f>
        <v>12.799356125535329</v>
      </c>
      <c r="AD261" s="21" t="s">
        <v>54</v>
      </c>
      <c r="AE261" s="20" t="s">
        <v>782</v>
      </c>
      <c r="AF261" s="26" t="s">
        <v>783</v>
      </c>
      <c r="AG261" s="26" t="s">
        <v>784</v>
      </c>
      <c r="AH261" s="26"/>
      <c r="AI261" s="20"/>
    </row>
    <row r="262" spans="2:35" x14ac:dyDescent="0.2">
      <c r="B262" s="11" t="str">
        <f>Calculations!A235</f>
        <v>CfS:370</v>
      </c>
      <c r="C262" s="20" t="str">
        <f>Calculations!B235</f>
        <v>Land adjacent to London Road (A1198), Godmanchester</v>
      </c>
      <c r="D262" s="11" t="str">
        <f>Calculations!C235</f>
        <v>Residential</v>
      </c>
      <c r="E262" s="34">
        <f>Calculations!D235</f>
        <v>5.3511385775700004</v>
      </c>
      <c r="F262" s="34">
        <f>Calculations!H235</f>
        <v>5.3511385775700004</v>
      </c>
      <c r="G262" s="34">
        <f>Calculations!L235</f>
        <v>100</v>
      </c>
      <c r="H262" s="34">
        <f>Calculations!G235</f>
        <v>0</v>
      </c>
      <c r="I262" s="34">
        <f>Calculations!K235</f>
        <v>0</v>
      </c>
      <c r="J262" s="34">
        <f>Calculations!F235</f>
        <v>0</v>
      </c>
      <c r="K262" s="34">
        <f>Calculations!J235</f>
        <v>0</v>
      </c>
      <c r="L262" s="34">
        <f>Calculations!E235</f>
        <v>0</v>
      </c>
      <c r="M262" s="34">
        <f>Calculations!I235</f>
        <v>0</v>
      </c>
      <c r="N262" s="34">
        <f>Calculations!Q235</f>
        <v>0.32939488511000004</v>
      </c>
      <c r="O262" s="34">
        <f>Calculations!V235</f>
        <v>6.1556037156410399</v>
      </c>
      <c r="P262" s="34">
        <f>Calculations!N235</f>
        <v>1.6406724470000002E-2</v>
      </c>
      <c r="Q262" s="34">
        <f>Calculations!T235</f>
        <v>5.2243914906601558</v>
      </c>
      <c r="R262" s="34">
        <f>Calculations!M235</f>
        <v>0.26315770402999999</v>
      </c>
      <c r="S262" s="34">
        <f>Calculations!R235</f>
        <v>4.917788994160234</v>
      </c>
      <c r="T262" s="34">
        <f>Calculations!X235</f>
        <v>0</v>
      </c>
      <c r="U262" s="34">
        <f>Calculations!AA235</f>
        <v>0</v>
      </c>
      <c r="V262" s="34">
        <f>Calculations!Y235</f>
        <v>0</v>
      </c>
      <c r="W262" s="34">
        <f>Calculations!AB235</f>
        <v>0</v>
      </c>
      <c r="X262" s="34">
        <f>Calculations!Z235</f>
        <v>0</v>
      </c>
      <c r="Y262" s="34">
        <f>Calculations!AC235</f>
        <v>0</v>
      </c>
      <c r="Z262" s="34">
        <f>Calculations!AE235</f>
        <v>3.4195319799999999E-2</v>
      </c>
      <c r="AA262" s="34">
        <f>Calculations!AG235</f>
        <v>0.63902885907934004</v>
      </c>
      <c r="AB262" s="34">
        <f>Calculations!AF235</f>
        <v>2.7808360050000001E-2</v>
      </c>
      <c r="AC262" s="34">
        <f>Calculations!AH235</f>
        <v>0.51967183519713722</v>
      </c>
      <c r="AD262" s="21" t="s">
        <v>54</v>
      </c>
      <c r="AE262" s="20" t="s">
        <v>786</v>
      </c>
      <c r="AF262" s="26" t="s">
        <v>795</v>
      </c>
      <c r="AG262" s="26" t="s">
        <v>796</v>
      </c>
      <c r="AH262" s="26"/>
      <c r="AI262" s="20"/>
    </row>
    <row r="263" spans="2:35" x14ac:dyDescent="0.2">
      <c r="B263" s="11" t="str">
        <f>Calculations!A236</f>
        <v>CfS:85</v>
      </c>
      <c r="C263" s="20" t="str">
        <f>Calculations!B236</f>
        <v>Land off Fenton Road, Warboys</v>
      </c>
      <c r="D263" s="11" t="str">
        <f>Calculations!C236</f>
        <v>Residential</v>
      </c>
      <c r="E263" s="34">
        <f>Calculations!D236</f>
        <v>11.879941498799999</v>
      </c>
      <c r="F263" s="34">
        <f>Calculations!H236</f>
        <v>11.879941498799999</v>
      </c>
      <c r="G263" s="34">
        <f>Calculations!L236</f>
        <v>100</v>
      </c>
      <c r="H263" s="34">
        <f>Calculations!G236</f>
        <v>0</v>
      </c>
      <c r="I263" s="34">
        <f>Calculations!K236</f>
        <v>0</v>
      </c>
      <c r="J263" s="34">
        <f>Calculations!F236</f>
        <v>0</v>
      </c>
      <c r="K263" s="34">
        <f>Calculations!J236</f>
        <v>0</v>
      </c>
      <c r="L263" s="34">
        <f>Calculations!E236</f>
        <v>0</v>
      </c>
      <c r="M263" s="34">
        <f>Calculations!I236</f>
        <v>0</v>
      </c>
      <c r="N263" s="34">
        <f>Calculations!Q236</f>
        <v>1.2004483159999999E-2</v>
      </c>
      <c r="O263" s="34">
        <f>Calculations!V236</f>
        <v>0.10104833564384623</v>
      </c>
      <c r="P263" s="34">
        <f>Calculations!N236</f>
        <v>0</v>
      </c>
      <c r="Q263" s="34">
        <f>Calculations!T236</f>
        <v>0</v>
      </c>
      <c r="R263" s="34">
        <f>Calculations!M236</f>
        <v>0</v>
      </c>
      <c r="S263" s="34">
        <f>Calculations!R236</f>
        <v>0</v>
      </c>
      <c r="T263" s="34">
        <f>Calculations!X236</f>
        <v>0</v>
      </c>
      <c r="U263" s="34">
        <f>Calculations!AA236</f>
        <v>0</v>
      </c>
      <c r="V263" s="34">
        <f>Calculations!Y236</f>
        <v>0</v>
      </c>
      <c r="W263" s="34">
        <f>Calculations!AB236</f>
        <v>0</v>
      </c>
      <c r="X263" s="34">
        <f>Calculations!Z236</f>
        <v>0</v>
      </c>
      <c r="Y263" s="34">
        <f>Calculations!AC236</f>
        <v>0</v>
      </c>
      <c r="Z263" s="34">
        <f>Calculations!AE236</f>
        <v>0</v>
      </c>
      <c r="AA263" s="34">
        <f>Calculations!AG236</f>
        <v>0</v>
      </c>
      <c r="AB263" s="34">
        <f>Calculations!AF236</f>
        <v>1.240463271E-2</v>
      </c>
      <c r="AC263" s="34">
        <f>Calculations!AH236</f>
        <v>0.10441661443579499</v>
      </c>
      <c r="AD263" s="21" t="s">
        <v>54</v>
      </c>
      <c r="AE263" s="20" t="s">
        <v>786</v>
      </c>
      <c r="AF263" s="26" t="s">
        <v>797</v>
      </c>
      <c r="AG263" s="26" t="s">
        <v>796</v>
      </c>
      <c r="AH263" s="26"/>
      <c r="AI263" s="20"/>
    </row>
    <row r="264" spans="2:35" ht="63.75" x14ac:dyDescent="0.2">
      <c r="B264" s="11" t="str">
        <f>Calculations!A237</f>
        <v>CfS:261</v>
      </c>
      <c r="C264" s="20" t="str">
        <f>Calculations!B237</f>
        <v>Manor Farm Brampton</v>
      </c>
      <c r="D264" s="11" t="str">
        <f>Calculations!C237</f>
        <v>Residential</v>
      </c>
      <c r="E264" s="34">
        <f>Calculations!D237</f>
        <v>0.74910776037899995</v>
      </c>
      <c r="F264" s="34">
        <f>Calculations!H237</f>
        <v>0.47438262410899995</v>
      </c>
      <c r="G264" s="34">
        <f>Calculations!L237</f>
        <v>63.326352922708082</v>
      </c>
      <c r="H264" s="34">
        <f>Calculations!G237</f>
        <v>0.14888697397</v>
      </c>
      <c r="I264" s="34">
        <f>Calculations!K237</f>
        <v>19.875241166193881</v>
      </c>
      <c r="J264" s="34">
        <f>Calculations!F237</f>
        <v>0.10645350437999999</v>
      </c>
      <c r="K264" s="34">
        <f>Calculations!J237</f>
        <v>14.210706391045985</v>
      </c>
      <c r="L264" s="34">
        <f>Calculations!E237</f>
        <v>1.9384657919999999E-2</v>
      </c>
      <c r="M264" s="34">
        <f>Calculations!I237</f>
        <v>2.5876995200520443</v>
      </c>
      <c r="N264" s="34">
        <f>Calculations!Q237</f>
        <v>0</v>
      </c>
      <c r="O264" s="34">
        <f>Calculations!V237</f>
        <v>0</v>
      </c>
      <c r="P264" s="34">
        <f>Calculations!N237</f>
        <v>0</v>
      </c>
      <c r="Q264" s="34">
        <f>Calculations!T237</f>
        <v>0</v>
      </c>
      <c r="R264" s="34">
        <f>Calculations!M237</f>
        <v>0</v>
      </c>
      <c r="S264" s="34">
        <f>Calculations!R237</f>
        <v>0</v>
      </c>
      <c r="T264" s="34">
        <f>Calculations!X237</f>
        <v>0.16921933585000001</v>
      </c>
      <c r="U264" s="34">
        <f>Calculations!AA237</f>
        <v>22.589451718453162</v>
      </c>
      <c r="V264" s="34">
        <f>Calculations!Y237</f>
        <v>0.11175487200000001</v>
      </c>
      <c r="W264" s="34">
        <f>Calculations!AB237</f>
        <v>14.918397313553298</v>
      </c>
      <c r="X264" s="34">
        <f>Calculations!Z237</f>
        <v>0</v>
      </c>
      <c r="Y264" s="34">
        <f>Calculations!AC237</f>
        <v>0</v>
      </c>
      <c r="Z264" s="34">
        <f>Calculations!AE237</f>
        <v>0</v>
      </c>
      <c r="AA264" s="34">
        <f>Calculations!AG237</f>
        <v>0</v>
      </c>
      <c r="AB264" s="34">
        <f>Calculations!AF237</f>
        <v>0</v>
      </c>
      <c r="AC264" s="34">
        <f>Calculations!AH237</f>
        <v>0</v>
      </c>
      <c r="AD264" s="21" t="s">
        <v>54</v>
      </c>
      <c r="AE264" s="20" t="s">
        <v>782</v>
      </c>
      <c r="AF264" s="26" t="s">
        <v>783</v>
      </c>
      <c r="AG264" s="26" t="s">
        <v>784</v>
      </c>
      <c r="AH264" s="26"/>
      <c r="AI264" s="20"/>
    </row>
    <row r="265" spans="2:35" x14ac:dyDescent="0.2">
      <c r="B265" s="11" t="str">
        <f>Calculations!A238</f>
        <v>CfS:262</v>
      </c>
      <c r="C265" s="20" t="str">
        <f>Calculations!B238</f>
        <v>Land East of Wood Lane, Ramsey</v>
      </c>
      <c r="D265" s="11" t="str">
        <f>Calculations!C238</f>
        <v>Residential</v>
      </c>
      <c r="E265" s="34">
        <f>Calculations!D238</f>
        <v>8.1482975489499996</v>
      </c>
      <c r="F265" s="34">
        <f>Calculations!H238</f>
        <v>8.1482975489499996</v>
      </c>
      <c r="G265" s="34">
        <f>Calculations!L238</f>
        <v>100</v>
      </c>
      <c r="H265" s="34">
        <f>Calculations!G238</f>
        <v>0</v>
      </c>
      <c r="I265" s="34">
        <f>Calculations!K238</f>
        <v>0</v>
      </c>
      <c r="J265" s="34">
        <f>Calculations!F238</f>
        <v>0</v>
      </c>
      <c r="K265" s="34">
        <f>Calculations!J238</f>
        <v>0</v>
      </c>
      <c r="L265" s="34">
        <f>Calculations!E238</f>
        <v>0</v>
      </c>
      <c r="M265" s="34">
        <f>Calculations!I238</f>
        <v>0</v>
      </c>
      <c r="N265" s="34">
        <f>Calculations!Q238</f>
        <v>0.80277580776000002</v>
      </c>
      <c r="O265" s="34">
        <f>Calculations!V238</f>
        <v>9.8520679066690047</v>
      </c>
      <c r="P265" s="34">
        <f>Calculations!N238</f>
        <v>7.5995273229999993E-2</v>
      </c>
      <c r="Q265" s="34">
        <f>Calculations!T238</f>
        <v>1.2223946688450906</v>
      </c>
      <c r="R265" s="34">
        <f>Calculations!M238</f>
        <v>2.3609081609999999E-2</v>
      </c>
      <c r="S265" s="34">
        <f>Calculations!R238</f>
        <v>0.28974250717000749</v>
      </c>
      <c r="T265" s="34">
        <f>Calculations!X238</f>
        <v>0</v>
      </c>
      <c r="U265" s="34">
        <f>Calculations!AA238</f>
        <v>0</v>
      </c>
      <c r="V265" s="34">
        <f>Calculations!Y238</f>
        <v>0</v>
      </c>
      <c r="W265" s="34">
        <f>Calculations!AB238</f>
        <v>0</v>
      </c>
      <c r="X265" s="34">
        <f>Calculations!Z238</f>
        <v>0</v>
      </c>
      <c r="Y265" s="34">
        <f>Calculations!AC238</f>
        <v>0</v>
      </c>
      <c r="Z265" s="34">
        <f>Calculations!AE238</f>
        <v>0.38413231607999998</v>
      </c>
      <c r="AA265" s="34">
        <f>Calculations!AG238</f>
        <v>4.7142647132406177</v>
      </c>
      <c r="AB265" s="34">
        <f>Calculations!AF238</f>
        <v>0.41977834007999998</v>
      </c>
      <c r="AC265" s="34">
        <f>Calculations!AH238</f>
        <v>5.151730622970355</v>
      </c>
      <c r="AD265" s="21" t="s">
        <v>54</v>
      </c>
      <c r="AE265" s="20" t="s">
        <v>786</v>
      </c>
      <c r="AF265" s="26" t="s">
        <v>795</v>
      </c>
      <c r="AG265" s="26" t="s">
        <v>796</v>
      </c>
      <c r="AH265" s="26"/>
      <c r="AI265" s="20"/>
    </row>
    <row r="266" spans="2:35" x14ac:dyDescent="0.2">
      <c r="B266" s="11" t="str">
        <f>Calculations!A239</f>
        <v>CfS:198</v>
      </c>
      <c r="C266" s="20" t="str">
        <f>Calculations!B239</f>
        <v>Land to the north of Houghton Road, St Ives</v>
      </c>
      <c r="D266" s="11" t="str">
        <f>Calculations!C239</f>
        <v>Mixed Use</v>
      </c>
      <c r="E266" s="34">
        <f>Calculations!D239</f>
        <v>23.665012036699999</v>
      </c>
      <c r="F266" s="34">
        <f>Calculations!H239</f>
        <v>23.665012036699999</v>
      </c>
      <c r="G266" s="34">
        <f>Calculations!L239</f>
        <v>100</v>
      </c>
      <c r="H266" s="34">
        <f>Calculations!G239</f>
        <v>0</v>
      </c>
      <c r="I266" s="34">
        <f>Calculations!K239</f>
        <v>0</v>
      </c>
      <c r="J266" s="34">
        <f>Calculations!F239</f>
        <v>0</v>
      </c>
      <c r="K266" s="34">
        <f>Calculations!J239</f>
        <v>0</v>
      </c>
      <c r="L266" s="34">
        <f>Calculations!E239</f>
        <v>0</v>
      </c>
      <c r="M266" s="34">
        <f>Calculations!I239</f>
        <v>0</v>
      </c>
      <c r="N266" s="34">
        <f>Calculations!Q239</f>
        <v>0.81081756198999999</v>
      </c>
      <c r="O266" s="34">
        <f>Calculations!V239</f>
        <v>3.4262292397425105</v>
      </c>
      <c r="P266" s="34">
        <f>Calculations!N239</f>
        <v>0.14364074803999999</v>
      </c>
      <c r="Q266" s="34">
        <f>Calculations!T239</f>
        <v>0.78280935717551703</v>
      </c>
      <c r="R266" s="34">
        <f>Calculations!M239</f>
        <v>4.1611180560000002E-2</v>
      </c>
      <c r="S266" s="34">
        <f>Calculations!R239</f>
        <v>0.17583418295105391</v>
      </c>
      <c r="T266" s="34">
        <f>Calculations!X239</f>
        <v>0</v>
      </c>
      <c r="U266" s="34">
        <f>Calculations!AA239</f>
        <v>0</v>
      </c>
      <c r="V266" s="34">
        <f>Calculations!Y239</f>
        <v>0</v>
      </c>
      <c r="W266" s="34">
        <f>Calculations!AB239</f>
        <v>0</v>
      </c>
      <c r="X266" s="34">
        <f>Calculations!Z239</f>
        <v>0</v>
      </c>
      <c r="Y266" s="34">
        <f>Calculations!AC239</f>
        <v>0</v>
      </c>
      <c r="Z266" s="34">
        <f>Calculations!AE239</f>
        <v>0.22471380409</v>
      </c>
      <c r="AA266" s="34">
        <f>Calculations!AG239</f>
        <v>0.94956133443545687</v>
      </c>
      <c r="AB266" s="34">
        <f>Calculations!AF239</f>
        <v>0.44920722115</v>
      </c>
      <c r="AC266" s="34">
        <f>Calculations!AH239</f>
        <v>1.8981913909587866</v>
      </c>
      <c r="AD266" s="21" t="s">
        <v>54</v>
      </c>
      <c r="AE266" s="20" t="s">
        <v>786</v>
      </c>
      <c r="AF266" s="26" t="s">
        <v>795</v>
      </c>
      <c r="AG266" s="26" t="s">
        <v>796</v>
      </c>
      <c r="AH266" s="26"/>
      <c r="AI266" s="20"/>
    </row>
    <row r="267" spans="2:35" x14ac:dyDescent="0.2">
      <c r="B267" s="11" t="str">
        <f>Calculations!A240</f>
        <v>CfS:355</v>
      </c>
      <c r="C267" s="20" t="str">
        <f>Calculations!B240</f>
        <v>Land north of Ermine Street, Little Stukeley</v>
      </c>
      <c r="D267" s="11" t="str">
        <f>Calculations!C240</f>
        <v>Residential</v>
      </c>
      <c r="E267" s="34">
        <f>Calculations!D240</f>
        <v>1.39937630115</v>
      </c>
      <c r="F267" s="34">
        <f>Calculations!H240</f>
        <v>1.39937630115</v>
      </c>
      <c r="G267" s="34">
        <f>Calculations!L240</f>
        <v>100</v>
      </c>
      <c r="H267" s="34">
        <f>Calculations!G240</f>
        <v>0</v>
      </c>
      <c r="I267" s="34">
        <f>Calculations!K240</f>
        <v>0</v>
      </c>
      <c r="J267" s="34">
        <f>Calculations!F240</f>
        <v>0</v>
      </c>
      <c r="K267" s="34">
        <f>Calculations!J240</f>
        <v>0</v>
      </c>
      <c r="L267" s="34">
        <f>Calculations!E240</f>
        <v>0</v>
      </c>
      <c r="M267" s="34">
        <f>Calculations!I240</f>
        <v>0</v>
      </c>
      <c r="N267" s="34">
        <f>Calculations!Q240</f>
        <v>2.9401691400000002E-3</v>
      </c>
      <c r="O267" s="34">
        <f>Calculations!V240</f>
        <v>0.21010568333791166</v>
      </c>
      <c r="P267" s="34">
        <f>Calculations!N240</f>
        <v>0</v>
      </c>
      <c r="Q267" s="34">
        <f>Calculations!T240</f>
        <v>0</v>
      </c>
      <c r="R267" s="34">
        <f>Calculations!M240</f>
        <v>0</v>
      </c>
      <c r="S267" s="34">
        <f>Calculations!R240</f>
        <v>0</v>
      </c>
      <c r="T267" s="34">
        <f>Calculations!X240</f>
        <v>0</v>
      </c>
      <c r="U267" s="34">
        <f>Calculations!AA240</f>
        <v>0</v>
      </c>
      <c r="V267" s="34">
        <f>Calculations!Y240</f>
        <v>0</v>
      </c>
      <c r="W267" s="34">
        <f>Calculations!AB240</f>
        <v>0</v>
      </c>
      <c r="X267" s="34">
        <f>Calculations!Z240</f>
        <v>0</v>
      </c>
      <c r="Y267" s="34">
        <f>Calculations!AC240</f>
        <v>0</v>
      </c>
      <c r="Z267" s="34">
        <f>Calculations!AE240</f>
        <v>0</v>
      </c>
      <c r="AA267" s="34">
        <f>Calculations!AG240</f>
        <v>0</v>
      </c>
      <c r="AB267" s="34">
        <f>Calculations!AF240</f>
        <v>2.9401693700000001E-3</v>
      </c>
      <c r="AC267" s="34">
        <f>Calculations!AH240</f>
        <v>0.21010569977380528</v>
      </c>
      <c r="AD267" s="21" t="s">
        <v>54</v>
      </c>
      <c r="AE267" s="20" t="s">
        <v>786</v>
      </c>
      <c r="AF267" s="26" t="s">
        <v>797</v>
      </c>
      <c r="AG267" s="26" t="s">
        <v>796</v>
      </c>
      <c r="AH267" s="26"/>
      <c r="AI267" s="20"/>
    </row>
    <row r="268" spans="2:35" x14ac:dyDescent="0.2">
      <c r="B268" s="11" t="str">
        <f>Calculations!A241</f>
        <v>CfS:264</v>
      </c>
      <c r="C268" s="20" t="str">
        <f>Calculations!B241</f>
        <v>Land East of Stocking Fen Road, Ramsey</v>
      </c>
      <c r="D268" s="11" t="str">
        <f>Calculations!C241</f>
        <v>Residential</v>
      </c>
      <c r="E268" s="34">
        <f>Calculations!D241</f>
        <v>7.3487315956100003</v>
      </c>
      <c r="F268" s="34">
        <f>Calculations!H241</f>
        <v>1.9556743229100007</v>
      </c>
      <c r="G268" s="34">
        <f>Calculations!L241</f>
        <v>26.612406474040846</v>
      </c>
      <c r="H268" s="34">
        <f>Calculations!G241</f>
        <v>0.35664970378999999</v>
      </c>
      <c r="I268" s="34">
        <f>Calculations!K241</f>
        <v>4.8532144513626827</v>
      </c>
      <c r="J268" s="34">
        <f>Calculations!F241</f>
        <v>5.0364075689099996</v>
      </c>
      <c r="K268" s="34">
        <f>Calculations!J241</f>
        <v>68.534379074596472</v>
      </c>
      <c r="L268" s="34">
        <f>Calculations!E241</f>
        <v>0</v>
      </c>
      <c r="M268" s="34">
        <f>Calculations!I241</f>
        <v>0</v>
      </c>
      <c r="N268" s="34">
        <f>Calculations!Q241</f>
        <v>2.8132787543100002</v>
      </c>
      <c r="O268" s="34">
        <f>Calculations!V241</f>
        <v>38.282507909128185</v>
      </c>
      <c r="P268" s="34">
        <f>Calculations!N241</f>
        <v>3.4354028299999999E-2</v>
      </c>
      <c r="Q268" s="34">
        <f>Calculations!T241</f>
        <v>0.67127759992580316</v>
      </c>
      <c r="R268" s="34">
        <f>Calculations!M241</f>
        <v>1.497636078E-2</v>
      </c>
      <c r="S268" s="34">
        <f>Calculations!R241</f>
        <v>0.20379517995930901</v>
      </c>
      <c r="T268" s="34">
        <f>Calculations!X241</f>
        <v>5.0364075689099996</v>
      </c>
      <c r="U268" s="34">
        <f>Calculations!AA241</f>
        <v>68.534379074596472</v>
      </c>
      <c r="V268" s="34">
        <f>Calculations!Y241</f>
        <v>0.35664970373999999</v>
      </c>
      <c r="W268" s="34">
        <f>Calculations!AB241</f>
        <v>4.8532144506822927</v>
      </c>
      <c r="X268" s="34">
        <f>Calculations!Z241</f>
        <v>0</v>
      </c>
      <c r="Y268" s="34">
        <f>Calculations!AC241</f>
        <v>0</v>
      </c>
      <c r="Z268" s="34">
        <f>Calculations!AE241</f>
        <v>1.46038836173</v>
      </c>
      <c r="AA268" s="34">
        <f>Calculations!AG241</f>
        <v>19.87265887629383</v>
      </c>
      <c r="AB268" s="34">
        <f>Calculations!AF241</f>
        <v>1.41454081905</v>
      </c>
      <c r="AC268" s="34">
        <f>Calculations!AH241</f>
        <v>19.248775120525849</v>
      </c>
      <c r="AD268" s="21" t="s">
        <v>54</v>
      </c>
      <c r="AE268" s="20" t="s">
        <v>786</v>
      </c>
      <c r="AF268" s="26" t="s">
        <v>787</v>
      </c>
      <c r="AG268" s="26" t="s">
        <v>788</v>
      </c>
      <c r="AH268" s="26"/>
      <c r="AI268" s="20"/>
    </row>
    <row r="269" spans="2:35" x14ac:dyDescent="0.2">
      <c r="B269" s="11" t="str">
        <f>Calculations!A242</f>
        <v>CfS:263</v>
      </c>
      <c r="C269" s="20" t="str">
        <f>Calculations!B242</f>
        <v>Land to the north of Houghton Road, St Ives</v>
      </c>
      <c r="D269" s="11" t="str">
        <f>Calculations!C242</f>
        <v>Mixed Use</v>
      </c>
      <c r="E269" s="34">
        <f>Calculations!D242</f>
        <v>14.2281358181</v>
      </c>
      <c r="F269" s="34">
        <f>Calculations!H242</f>
        <v>14.2281358181</v>
      </c>
      <c r="G269" s="34">
        <f>Calculations!L242</f>
        <v>100</v>
      </c>
      <c r="H269" s="34">
        <f>Calculations!G242</f>
        <v>0</v>
      </c>
      <c r="I269" s="34">
        <f>Calculations!K242</f>
        <v>0</v>
      </c>
      <c r="J269" s="34">
        <f>Calculations!F242</f>
        <v>0</v>
      </c>
      <c r="K269" s="34">
        <f>Calculations!J242</f>
        <v>0</v>
      </c>
      <c r="L269" s="34">
        <f>Calculations!E242</f>
        <v>0</v>
      </c>
      <c r="M269" s="34">
        <f>Calculations!I242</f>
        <v>0</v>
      </c>
      <c r="N269" s="34">
        <f>Calculations!Q242</f>
        <v>0.37297541126</v>
      </c>
      <c r="O269" s="34">
        <f>Calculations!V242</f>
        <v>2.6213933858118486</v>
      </c>
      <c r="P269" s="34">
        <f>Calculations!N242</f>
        <v>5.5036248289999999E-2</v>
      </c>
      <c r="Q269" s="34">
        <f>Calculations!T242</f>
        <v>0.39718169943324622</v>
      </c>
      <c r="R269" s="34">
        <f>Calculations!M242</f>
        <v>1.47530335E-3</v>
      </c>
      <c r="S269" s="34">
        <f>Calculations!R242</f>
        <v>1.0368915287716232E-2</v>
      </c>
      <c r="T269" s="34">
        <f>Calculations!X242</f>
        <v>0</v>
      </c>
      <c r="U269" s="34">
        <f>Calculations!AA242</f>
        <v>0</v>
      </c>
      <c r="V269" s="34">
        <f>Calculations!Y242</f>
        <v>0</v>
      </c>
      <c r="W269" s="34">
        <f>Calculations!AB242</f>
        <v>0</v>
      </c>
      <c r="X269" s="34">
        <f>Calculations!Z242</f>
        <v>0</v>
      </c>
      <c r="Y269" s="34">
        <f>Calculations!AC242</f>
        <v>0</v>
      </c>
      <c r="Z269" s="34">
        <f>Calculations!AE242</f>
        <v>9.8378749020000003E-2</v>
      </c>
      <c r="AA269" s="34">
        <f>Calculations!AG242</f>
        <v>0.69143807929391354</v>
      </c>
      <c r="AB269" s="34">
        <f>Calculations!AF242</f>
        <v>0.2171732935</v>
      </c>
      <c r="AC269" s="34">
        <f>Calculations!AH242</f>
        <v>1.5263650577732604</v>
      </c>
      <c r="AD269" s="21" t="s">
        <v>54</v>
      </c>
      <c r="AE269" s="20" t="s">
        <v>786</v>
      </c>
      <c r="AF269" s="26" t="s">
        <v>795</v>
      </c>
      <c r="AG269" s="26" t="s">
        <v>796</v>
      </c>
      <c r="AH269" s="26"/>
      <c r="AI269" s="20"/>
    </row>
    <row r="270" spans="2:35" x14ac:dyDescent="0.2">
      <c r="B270" s="11" t="str">
        <f>Calculations!A243</f>
        <v>CfS:117</v>
      </c>
      <c r="C270" s="20" t="str">
        <f>Calculations!B243</f>
        <v>Land North of Glatton Ways</v>
      </c>
      <c r="D270" s="11" t="str">
        <f>Calculations!C243</f>
        <v>Residential</v>
      </c>
      <c r="E270" s="34">
        <f>Calculations!D243</f>
        <v>5.9538412410900001</v>
      </c>
      <c r="F270" s="34">
        <f>Calculations!H243</f>
        <v>5.9538412410900001</v>
      </c>
      <c r="G270" s="34">
        <f>Calculations!L243</f>
        <v>100</v>
      </c>
      <c r="H270" s="34">
        <f>Calculations!G243</f>
        <v>0</v>
      </c>
      <c r="I270" s="34">
        <f>Calculations!K243</f>
        <v>0</v>
      </c>
      <c r="J270" s="34">
        <f>Calculations!F243</f>
        <v>0</v>
      </c>
      <c r="K270" s="34">
        <f>Calculations!J243</f>
        <v>0</v>
      </c>
      <c r="L270" s="34">
        <f>Calculations!E243</f>
        <v>0</v>
      </c>
      <c r="M270" s="34">
        <f>Calculations!I243</f>
        <v>0</v>
      </c>
      <c r="N270" s="34">
        <f>Calculations!Q243</f>
        <v>2.6296548200000001E-3</v>
      </c>
      <c r="O270" s="34">
        <f>Calculations!V243</f>
        <v>4.4167365462344371E-2</v>
      </c>
      <c r="P270" s="34">
        <f>Calculations!N243</f>
        <v>0</v>
      </c>
      <c r="Q270" s="34">
        <f>Calculations!T243</f>
        <v>0</v>
      </c>
      <c r="R270" s="34">
        <f>Calculations!M243</f>
        <v>0</v>
      </c>
      <c r="S270" s="34">
        <f>Calculations!R243</f>
        <v>0</v>
      </c>
      <c r="T270" s="34">
        <f>Calculations!X243</f>
        <v>0</v>
      </c>
      <c r="U270" s="34">
        <f>Calculations!AA243</f>
        <v>0</v>
      </c>
      <c r="V270" s="34">
        <f>Calculations!Y243</f>
        <v>0</v>
      </c>
      <c r="W270" s="34">
        <f>Calculations!AB243</f>
        <v>0</v>
      </c>
      <c r="X270" s="34">
        <f>Calculations!Z243</f>
        <v>0</v>
      </c>
      <c r="Y270" s="34">
        <f>Calculations!AC243</f>
        <v>0</v>
      </c>
      <c r="Z270" s="34">
        <f>Calculations!AE243</f>
        <v>0</v>
      </c>
      <c r="AA270" s="34">
        <f>Calculations!AG243</f>
        <v>0</v>
      </c>
      <c r="AB270" s="34">
        <f>Calculations!AF243</f>
        <v>4.66358945E-3</v>
      </c>
      <c r="AC270" s="34">
        <f>Calculations!AH243</f>
        <v>7.8329086402482123E-2</v>
      </c>
      <c r="AD270" s="21" t="s">
        <v>54</v>
      </c>
      <c r="AE270" s="20" t="s">
        <v>786</v>
      </c>
      <c r="AF270" s="26" t="s">
        <v>797</v>
      </c>
      <c r="AG270" s="26" t="s">
        <v>796</v>
      </c>
      <c r="AH270" s="26"/>
      <c r="AI270" s="20"/>
    </row>
    <row r="271" spans="2:35" x14ac:dyDescent="0.2">
      <c r="B271" s="11" t="str">
        <f>Calculations!A244</f>
        <v>CfS:268</v>
      </c>
      <c r="C271" s="20" t="str">
        <f>Calculations!B244</f>
        <v>Land North of Hollow Lane, Ramsey</v>
      </c>
      <c r="D271" s="11" t="str">
        <f>Calculations!C244</f>
        <v>Residential</v>
      </c>
      <c r="E271" s="34">
        <f>Calculations!D244</f>
        <v>1.6120989266200001</v>
      </c>
      <c r="F271" s="34">
        <f>Calculations!H244</f>
        <v>1.6120989266200001</v>
      </c>
      <c r="G271" s="34">
        <f>Calculations!L244</f>
        <v>100</v>
      </c>
      <c r="H271" s="34">
        <f>Calculations!G244</f>
        <v>0</v>
      </c>
      <c r="I271" s="34">
        <f>Calculations!K244</f>
        <v>0</v>
      </c>
      <c r="J271" s="34">
        <f>Calculations!F244</f>
        <v>0</v>
      </c>
      <c r="K271" s="34">
        <f>Calculations!J244</f>
        <v>0</v>
      </c>
      <c r="L271" s="34">
        <f>Calculations!E244</f>
        <v>0</v>
      </c>
      <c r="M271" s="34">
        <f>Calculations!I244</f>
        <v>0</v>
      </c>
      <c r="N271" s="34">
        <f>Calculations!Q244</f>
        <v>9.2622908300000004E-3</v>
      </c>
      <c r="O271" s="34">
        <f>Calculations!V244</f>
        <v>0.57454853899194269</v>
      </c>
      <c r="P271" s="34">
        <f>Calculations!N244</f>
        <v>4.0015378000000002E-4</v>
      </c>
      <c r="Q271" s="34">
        <f>Calculations!T244</f>
        <v>0.44702190485973092</v>
      </c>
      <c r="R271" s="34">
        <f>Calculations!M244</f>
        <v>6.8062815500000004E-3</v>
      </c>
      <c r="S271" s="34">
        <f>Calculations!R244</f>
        <v>0.42219999266858643</v>
      </c>
      <c r="T271" s="34">
        <f>Calculations!X244</f>
        <v>0</v>
      </c>
      <c r="U271" s="34">
        <f>Calculations!AA244</f>
        <v>0</v>
      </c>
      <c r="V271" s="34">
        <f>Calculations!Y244</f>
        <v>0</v>
      </c>
      <c r="W271" s="34">
        <f>Calculations!AB244</f>
        <v>0</v>
      </c>
      <c r="X271" s="34">
        <f>Calculations!Z244</f>
        <v>0</v>
      </c>
      <c r="Y271" s="34">
        <f>Calculations!AC244</f>
        <v>0</v>
      </c>
      <c r="Z271" s="34">
        <f>Calculations!AE244</f>
        <v>4.0015386000000002E-4</v>
      </c>
      <c r="AA271" s="34">
        <f>Calculations!AG244</f>
        <v>2.4821917153619148E-2</v>
      </c>
      <c r="AB271" s="34">
        <f>Calculations!AF244</f>
        <v>1.9748069400000001E-3</v>
      </c>
      <c r="AC271" s="34">
        <f>Calculations!AH244</f>
        <v>0.12249911636257151</v>
      </c>
      <c r="AD271" s="21" t="s">
        <v>54</v>
      </c>
      <c r="AE271" s="20" t="s">
        <v>786</v>
      </c>
      <c r="AF271" s="26" t="s">
        <v>795</v>
      </c>
      <c r="AG271" s="26" t="s">
        <v>796</v>
      </c>
      <c r="AH271" s="26"/>
      <c r="AI271" s="20"/>
    </row>
    <row r="272" spans="2:35" ht="63.75" x14ac:dyDescent="0.2">
      <c r="B272" s="11" t="str">
        <f>Calculations!A245</f>
        <v>CfS:22</v>
      </c>
      <c r="C272" s="20" t="str">
        <f>Calculations!B245</f>
        <v>Colne Fen Farm and Fishery, Somersham</v>
      </c>
      <c r="D272" s="11" t="str">
        <f>Calculations!C245</f>
        <v>Employment</v>
      </c>
      <c r="E272" s="34">
        <f>Calculations!D245</f>
        <v>169.19927409100001</v>
      </c>
      <c r="F272" s="34">
        <f>Calculations!H245</f>
        <v>119.32173502170002</v>
      </c>
      <c r="G272" s="34">
        <f>Calculations!L245</f>
        <v>70.521422543175632</v>
      </c>
      <c r="H272" s="34">
        <f>Calculations!G245</f>
        <v>8.3064166078199992</v>
      </c>
      <c r="I272" s="34">
        <f>Calculations!K245</f>
        <v>4.9092507355277304</v>
      </c>
      <c r="J272" s="34">
        <f>Calculations!F245</f>
        <v>0.92603702405999999</v>
      </c>
      <c r="K272" s="34">
        <f>Calculations!J245</f>
        <v>0.54730555378266688</v>
      </c>
      <c r="L272" s="34">
        <f>Calculations!E245</f>
        <v>40.645085437420001</v>
      </c>
      <c r="M272" s="34">
        <f>Calculations!I245</f>
        <v>24.022021167513969</v>
      </c>
      <c r="N272" s="34">
        <f>Calculations!Q245</f>
        <v>33.796564458999995</v>
      </c>
      <c r="O272" s="34">
        <f>Calculations!V245</f>
        <v>19.974414571556185</v>
      </c>
      <c r="P272" s="34">
        <f>Calculations!N245</f>
        <v>4.5609146561399996</v>
      </c>
      <c r="Q272" s="34">
        <f>Calculations!T245</f>
        <v>5.5766613618656766</v>
      </c>
      <c r="R272" s="34">
        <f>Calculations!M245</f>
        <v>4.87475588665</v>
      </c>
      <c r="S272" s="34">
        <f>Calculations!R245</f>
        <v>2.8810737592338742</v>
      </c>
      <c r="T272" s="34">
        <f>Calculations!X245</f>
        <v>41.372799309249999</v>
      </c>
      <c r="U272" s="34">
        <f>Calculations!AA245</f>
        <v>24.452113953514111</v>
      </c>
      <c r="V272" s="34">
        <f>Calculations!Y245</f>
        <v>8.3671909498700003</v>
      </c>
      <c r="W272" s="34">
        <f>Calculations!AB245</f>
        <v>4.9451695315015929</v>
      </c>
      <c r="X272" s="34">
        <f>Calculations!Z245</f>
        <v>0</v>
      </c>
      <c r="Y272" s="34">
        <f>Calculations!AC245</f>
        <v>0</v>
      </c>
      <c r="Z272" s="34">
        <f>Calculations!AE245</f>
        <v>8.1201964655999994</v>
      </c>
      <c r="AA272" s="34">
        <f>Calculations!AG245</f>
        <v>4.7991910776359097</v>
      </c>
      <c r="AB272" s="34">
        <f>Calculations!AF245</f>
        <v>15.490488642380001</v>
      </c>
      <c r="AC272" s="34">
        <f>Calculations!AH245</f>
        <v>9.1551744093469285</v>
      </c>
      <c r="AD272" s="21" t="s">
        <v>55</v>
      </c>
      <c r="AE272" s="20" t="s">
        <v>782</v>
      </c>
      <c r="AF272" s="26" t="s">
        <v>783</v>
      </c>
      <c r="AG272" s="26" t="s">
        <v>784</v>
      </c>
      <c r="AH272" s="26"/>
      <c r="AI272" s="20"/>
    </row>
    <row r="273" spans="2:35" x14ac:dyDescent="0.2">
      <c r="B273" s="11" t="str">
        <f>Calculations!A246</f>
        <v>CfS:236</v>
      </c>
      <c r="C273" s="20" t="str">
        <f>Calculations!B246</f>
        <v>Land south of Ermine Street, Huntingdon</v>
      </c>
      <c r="D273" s="11" t="str">
        <f>Calculations!C246</f>
        <v>Mixed Use</v>
      </c>
      <c r="E273" s="34">
        <f>Calculations!D246</f>
        <v>49.6753153019</v>
      </c>
      <c r="F273" s="34">
        <f>Calculations!H246</f>
        <v>46.385728477569998</v>
      </c>
      <c r="G273" s="34">
        <f>Calculations!L246</f>
        <v>93.377823966818013</v>
      </c>
      <c r="H273" s="34">
        <f>Calculations!G246</f>
        <v>0.56793444594999998</v>
      </c>
      <c r="I273" s="34">
        <f>Calculations!K246</f>
        <v>1.1432930873179128</v>
      </c>
      <c r="J273" s="34">
        <f>Calculations!F246</f>
        <v>2.72165237838</v>
      </c>
      <c r="K273" s="34">
        <f>Calculations!J246</f>
        <v>5.4788829458640622</v>
      </c>
      <c r="L273" s="34">
        <f>Calculations!E246</f>
        <v>0</v>
      </c>
      <c r="M273" s="34">
        <f>Calculations!I246</f>
        <v>0</v>
      </c>
      <c r="N273" s="34">
        <f>Calculations!Q246</f>
        <v>12.000042263680001</v>
      </c>
      <c r="O273" s="34">
        <f>Calculations!V246</f>
        <v>24.156952383191051</v>
      </c>
      <c r="P273" s="34">
        <f>Calculations!N246</f>
        <v>1.61547798474</v>
      </c>
      <c r="Q273" s="34">
        <f>Calculations!T246</f>
        <v>9.6236986318376729</v>
      </c>
      <c r="R273" s="34">
        <f>Calculations!M246</f>
        <v>3.16512465433</v>
      </c>
      <c r="S273" s="34">
        <f>Calculations!R246</f>
        <v>6.3716246894339061</v>
      </c>
      <c r="T273" s="34">
        <f>Calculations!X246</f>
        <v>2.72165237838</v>
      </c>
      <c r="U273" s="34">
        <f>Calculations!AA246</f>
        <v>5.4788829458640622</v>
      </c>
      <c r="V273" s="34">
        <f>Calculations!Y246</f>
        <v>0.56793444532000004</v>
      </c>
      <c r="W273" s="34">
        <f>Calculations!AB246</f>
        <v>1.1432930860496773</v>
      </c>
      <c r="X273" s="34">
        <f>Calculations!Z246</f>
        <v>0</v>
      </c>
      <c r="Y273" s="34">
        <f>Calculations!AC246</f>
        <v>0</v>
      </c>
      <c r="Z273" s="34">
        <f>Calculations!AE246</f>
        <v>3.5483534856399999</v>
      </c>
      <c r="AA273" s="34">
        <f>Calculations!AG246</f>
        <v>7.1430920248316596</v>
      </c>
      <c r="AB273" s="34">
        <f>Calculations!AF246</f>
        <v>4.4211947700099996</v>
      </c>
      <c r="AC273" s="34">
        <f>Calculations!AH246</f>
        <v>8.9001846151158617</v>
      </c>
      <c r="AD273" s="21" t="s">
        <v>54</v>
      </c>
      <c r="AE273" s="20" t="s">
        <v>786</v>
      </c>
      <c r="AF273" s="26" t="s">
        <v>787</v>
      </c>
      <c r="AG273" s="26" t="s">
        <v>788</v>
      </c>
      <c r="AH273" s="26"/>
      <c r="AI273" s="20"/>
    </row>
    <row r="274" spans="2:35" ht="63.75" x14ac:dyDescent="0.2">
      <c r="B274" s="11" t="str">
        <f>Calculations!A247</f>
        <v>CfS:251</v>
      </c>
      <c r="C274" s="20" t="str">
        <f>Calculations!B247</f>
        <v>Forty Foot Field, Ramsey</v>
      </c>
      <c r="D274" s="11" t="str">
        <f>Calculations!C247</f>
        <v>Residential</v>
      </c>
      <c r="E274" s="34">
        <f>Calculations!D247</f>
        <v>1.4994157510499999</v>
      </c>
      <c r="F274" s="34">
        <f>Calculations!H247</f>
        <v>0.69073160076999995</v>
      </c>
      <c r="G274" s="34">
        <f>Calculations!L247</f>
        <v>46.066716338433785</v>
      </c>
      <c r="H274" s="34">
        <f>Calculations!G247</f>
        <v>0.1085629491</v>
      </c>
      <c r="I274" s="34">
        <f>Calculations!K247</f>
        <v>7.240350051276728</v>
      </c>
      <c r="J274" s="34">
        <f>Calculations!F247</f>
        <v>0.69248296774999996</v>
      </c>
      <c r="K274" s="34">
        <f>Calculations!J247</f>
        <v>46.18351963190149</v>
      </c>
      <c r="L274" s="34">
        <f>Calculations!E247</f>
        <v>7.6382334300000004E-3</v>
      </c>
      <c r="M274" s="34">
        <f>Calculations!I247</f>
        <v>0.50941397838799241</v>
      </c>
      <c r="N274" s="34">
        <f>Calculations!Q247</f>
        <v>5.5945496159999997E-2</v>
      </c>
      <c r="O274" s="34">
        <f>Calculations!V247</f>
        <v>3.7311530254916216</v>
      </c>
      <c r="P274" s="34">
        <f>Calculations!N247</f>
        <v>0</v>
      </c>
      <c r="Q274" s="34">
        <f>Calculations!T247</f>
        <v>0</v>
      </c>
      <c r="R274" s="34">
        <f>Calculations!M247</f>
        <v>0</v>
      </c>
      <c r="S274" s="34">
        <f>Calculations!R247</f>
        <v>0</v>
      </c>
      <c r="T274" s="34">
        <f>Calculations!X247</f>
        <v>0.70012120118999999</v>
      </c>
      <c r="U274" s="34">
        <f>Calculations!AA247</f>
        <v>46.692933610956416</v>
      </c>
      <c r="V274" s="34">
        <f>Calculations!Y247</f>
        <v>0.1085629491</v>
      </c>
      <c r="W274" s="34">
        <f>Calculations!AB247</f>
        <v>7.240350051276728</v>
      </c>
      <c r="X274" s="34">
        <f>Calculations!Z247</f>
        <v>0</v>
      </c>
      <c r="Y274" s="34">
        <f>Calculations!AC247</f>
        <v>0</v>
      </c>
      <c r="Z274" s="34">
        <f>Calculations!AE247</f>
        <v>0</v>
      </c>
      <c r="AA274" s="34">
        <f>Calculations!AG247</f>
        <v>0</v>
      </c>
      <c r="AB274" s="34">
        <f>Calculations!AF247</f>
        <v>4.441684269E-2</v>
      </c>
      <c r="AC274" s="34">
        <f>Calculations!AH247</f>
        <v>2.9622766506818472</v>
      </c>
      <c r="AD274" s="21" t="s">
        <v>54</v>
      </c>
      <c r="AE274" s="20" t="s">
        <v>782</v>
      </c>
      <c r="AF274" s="26" t="s">
        <v>783</v>
      </c>
      <c r="AG274" s="26" t="s">
        <v>784</v>
      </c>
      <c r="AH274" s="26"/>
      <c r="AI274" s="20"/>
    </row>
    <row r="275" spans="2:35" x14ac:dyDescent="0.2">
      <c r="B275" s="11" t="str">
        <f>Calculations!A248</f>
        <v>CfS:248</v>
      </c>
      <c r="C275" s="20" t="str">
        <f>Calculations!B248</f>
        <v>Land west of Colne Road, Bluntisham</v>
      </c>
      <c r="D275" s="11" t="str">
        <f>Calculations!C248</f>
        <v>Mixed Use</v>
      </c>
      <c r="E275" s="34">
        <f>Calculations!D248</f>
        <v>7.7778237369700003</v>
      </c>
      <c r="F275" s="34">
        <f>Calculations!H248</f>
        <v>7.7778237369700003</v>
      </c>
      <c r="G275" s="34">
        <f>Calculations!L248</f>
        <v>100</v>
      </c>
      <c r="H275" s="34">
        <f>Calculations!G248</f>
        <v>0</v>
      </c>
      <c r="I275" s="34">
        <f>Calculations!K248</f>
        <v>0</v>
      </c>
      <c r="J275" s="34">
        <f>Calculations!F248</f>
        <v>0</v>
      </c>
      <c r="K275" s="34">
        <f>Calculations!J248</f>
        <v>0</v>
      </c>
      <c r="L275" s="34">
        <f>Calculations!E248</f>
        <v>0</v>
      </c>
      <c r="M275" s="34">
        <f>Calculations!I248</f>
        <v>0</v>
      </c>
      <c r="N275" s="34">
        <f>Calculations!Q248</f>
        <v>0.27738286580000004</v>
      </c>
      <c r="O275" s="34">
        <f>Calculations!V248</f>
        <v>3.5663300581308857</v>
      </c>
      <c r="P275" s="34">
        <f>Calculations!N248</f>
        <v>1.613481902E-2</v>
      </c>
      <c r="Q275" s="34">
        <f>Calculations!T248</f>
        <v>0.20744644730513817</v>
      </c>
      <c r="R275" s="34">
        <f>Calculations!M248</f>
        <v>0</v>
      </c>
      <c r="S275" s="34">
        <f>Calculations!R248</f>
        <v>0</v>
      </c>
      <c r="T275" s="34">
        <f>Calculations!X248</f>
        <v>0</v>
      </c>
      <c r="U275" s="34">
        <f>Calculations!AA248</f>
        <v>0</v>
      </c>
      <c r="V275" s="34">
        <f>Calculations!Y248</f>
        <v>0</v>
      </c>
      <c r="W275" s="34">
        <f>Calculations!AB248</f>
        <v>0</v>
      </c>
      <c r="X275" s="34">
        <f>Calculations!Z248</f>
        <v>0</v>
      </c>
      <c r="Y275" s="34">
        <f>Calculations!AC248</f>
        <v>0</v>
      </c>
      <c r="Z275" s="34">
        <f>Calculations!AE248</f>
        <v>5.3803001029999999E-2</v>
      </c>
      <c r="AA275" s="34">
        <f>Calculations!AG248</f>
        <v>0.69174878281517838</v>
      </c>
      <c r="AB275" s="34">
        <f>Calculations!AF248</f>
        <v>0.17675433300000001</v>
      </c>
      <c r="AC275" s="34">
        <f>Calculations!AH248</f>
        <v>2.2725422814590295</v>
      </c>
      <c r="AD275" s="21" t="s">
        <v>54</v>
      </c>
      <c r="AE275" s="20" t="s">
        <v>786</v>
      </c>
      <c r="AF275" s="26" t="s">
        <v>795</v>
      </c>
      <c r="AG275" s="26" t="s">
        <v>796</v>
      </c>
      <c r="AH275" s="26"/>
      <c r="AI275" s="20"/>
    </row>
    <row r="276" spans="2:35" x14ac:dyDescent="0.2">
      <c r="B276" s="11" t="str">
        <f>Calculations!A249</f>
        <v>CfS:271</v>
      </c>
      <c r="C276" s="20" t="str">
        <f>Calculations!B249</f>
        <v>Land at Ramsey Forty Foot, Ramsey</v>
      </c>
      <c r="D276" s="11" t="str">
        <f>Calculations!C249</f>
        <v>Residential</v>
      </c>
      <c r="E276" s="34">
        <f>Calculations!D249</f>
        <v>1.33678391923</v>
      </c>
      <c r="F276" s="34">
        <f>Calculations!H249</f>
        <v>1.33678391923</v>
      </c>
      <c r="G276" s="34">
        <f>Calculations!L249</f>
        <v>100</v>
      </c>
      <c r="H276" s="34">
        <f>Calculations!G249</f>
        <v>0</v>
      </c>
      <c r="I276" s="34">
        <f>Calculations!K249</f>
        <v>0</v>
      </c>
      <c r="J276" s="34">
        <f>Calculations!F249</f>
        <v>0</v>
      </c>
      <c r="K276" s="34">
        <f>Calculations!J249</f>
        <v>0</v>
      </c>
      <c r="L276" s="34">
        <f>Calculations!E249</f>
        <v>0</v>
      </c>
      <c r="M276" s="34">
        <f>Calculations!I249</f>
        <v>0</v>
      </c>
      <c r="N276" s="34">
        <f>Calculations!Q249</f>
        <v>4.5251344000000002E-3</v>
      </c>
      <c r="O276" s="34">
        <f>Calculations!V249</f>
        <v>0.33850903911280739</v>
      </c>
      <c r="P276" s="34">
        <f>Calculations!N249</f>
        <v>0</v>
      </c>
      <c r="Q276" s="34">
        <f>Calculations!T249</f>
        <v>0</v>
      </c>
      <c r="R276" s="34">
        <f>Calculations!M249</f>
        <v>0</v>
      </c>
      <c r="S276" s="34">
        <f>Calculations!R249</f>
        <v>0</v>
      </c>
      <c r="T276" s="34">
        <f>Calculations!X249</f>
        <v>0</v>
      </c>
      <c r="U276" s="34">
        <f>Calculations!AA249</f>
        <v>0</v>
      </c>
      <c r="V276" s="34">
        <f>Calculations!Y249</f>
        <v>0</v>
      </c>
      <c r="W276" s="34">
        <f>Calculations!AB249</f>
        <v>0</v>
      </c>
      <c r="X276" s="34">
        <f>Calculations!Z249</f>
        <v>0</v>
      </c>
      <c r="Y276" s="34">
        <f>Calculations!AC249</f>
        <v>0</v>
      </c>
      <c r="Z276" s="34">
        <f>Calculations!AE249</f>
        <v>4.12498139E-3</v>
      </c>
      <c r="AA276" s="34">
        <f>Calculations!AG249</f>
        <v>0.30857503076308906</v>
      </c>
      <c r="AB276" s="34">
        <f>Calculations!AF249</f>
        <v>4.0015249999999998E-4</v>
      </c>
      <c r="AC276" s="34">
        <f>Calculations!AH249</f>
        <v>2.9933970198451489E-2</v>
      </c>
      <c r="AD276" s="21" t="s">
        <v>54</v>
      </c>
      <c r="AE276" s="20" t="s">
        <v>786</v>
      </c>
      <c r="AF276" s="26" t="s">
        <v>797</v>
      </c>
      <c r="AG276" s="26" t="s">
        <v>796</v>
      </c>
      <c r="AH276" s="26"/>
      <c r="AI276" s="20"/>
    </row>
    <row r="277" spans="2:35" x14ac:dyDescent="0.2">
      <c r="B277" s="11" t="str">
        <f>Calculations!A250</f>
        <v>CfS:230</v>
      </c>
      <c r="C277" s="20" t="str">
        <f>Calculations!B250</f>
        <v>Land North of Station Road, Bluntisham</v>
      </c>
      <c r="D277" s="11" t="str">
        <f>Calculations!C250</f>
        <v>Residential</v>
      </c>
      <c r="E277" s="34">
        <f>Calculations!D250</f>
        <v>12.4219075914</v>
      </c>
      <c r="F277" s="34">
        <f>Calculations!H250</f>
        <v>12.4219075914</v>
      </c>
      <c r="G277" s="34">
        <f>Calculations!L250</f>
        <v>100</v>
      </c>
      <c r="H277" s="34">
        <f>Calculations!G250</f>
        <v>0</v>
      </c>
      <c r="I277" s="34">
        <f>Calculations!K250</f>
        <v>0</v>
      </c>
      <c r="J277" s="34">
        <f>Calculations!F250</f>
        <v>0</v>
      </c>
      <c r="K277" s="34">
        <f>Calculations!J250</f>
        <v>0</v>
      </c>
      <c r="L277" s="34">
        <f>Calculations!E250</f>
        <v>0</v>
      </c>
      <c r="M277" s="34">
        <f>Calculations!I250</f>
        <v>0</v>
      </c>
      <c r="N277" s="34">
        <f>Calculations!Q250</f>
        <v>2.8247333908900001</v>
      </c>
      <c r="O277" s="34">
        <f>Calculations!V250</f>
        <v>22.739932414612664</v>
      </c>
      <c r="P277" s="34">
        <f>Calculations!N250</f>
        <v>0.16613882373</v>
      </c>
      <c r="Q277" s="34">
        <f>Calculations!T250</f>
        <v>2.0189935752189418</v>
      </c>
      <c r="R277" s="34">
        <f>Calculations!M250</f>
        <v>8.4658692460000004E-2</v>
      </c>
      <c r="S277" s="34">
        <f>Calculations!R250</f>
        <v>0.68152730840319042</v>
      </c>
      <c r="T277" s="34">
        <f>Calculations!X250</f>
        <v>0</v>
      </c>
      <c r="U277" s="34">
        <f>Calculations!AA250</f>
        <v>0</v>
      </c>
      <c r="V277" s="34">
        <f>Calculations!Y250</f>
        <v>0</v>
      </c>
      <c r="W277" s="34">
        <f>Calculations!AB250</f>
        <v>0</v>
      </c>
      <c r="X277" s="34">
        <f>Calculations!Z250</f>
        <v>0</v>
      </c>
      <c r="Y277" s="34">
        <f>Calculations!AC250</f>
        <v>0</v>
      </c>
      <c r="Z277" s="34">
        <f>Calculations!AE250</f>
        <v>0.7043528939</v>
      </c>
      <c r="AA277" s="34">
        <f>Calculations!AG250</f>
        <v>5.670247413429812</v>
      </c>
      <c r="AB277" s="34">
        <f>Calculations!AF250</f>
        <v>1.67392548156</v>
      </c>
      <c r="AC277" s="34">
        <f>Calculations!AH250</f>
        <v>13.475591162173037</v>
      </c>
      <c r="AD277" s="21" t="s">
        <v>54</v>
      </c>
      <c r="AE277" s="20" t="s">
        <v>786</v>
      </c>
      <c r="AF277" s="26" t="s">
        <v>795</v>
      </c>
      <c r="AG277" s="26" t="s">
        <v>796</v>
      </c>
      <c r="AH277" s="26"/>
      <c r="AI277" s="20"/>
    </row>
    <row r="278" spans="2:35" ht="63.75" x14ac:dyDescent="0.2">
      <c r="B278" s="11" t="str">
        <f>Calculations!A251</f>
        <v>CfS:36</v>
      </c>
      <c r="C278" s="20" t="str">
        <f>Calculations!B251</f>
        <v>Nook Farm, Little Stukeley</v>
      </c>
      <c r="D278" s="11" t="str">
        <f>Calculations!C251</f>
        <v>Mixed Use</v>
      </c>
      <c r="E278" s="34">
        <f>Calculations!D251</f>
        <v>375.878699031</v>
      </c>
      <c r="F278" s="34">
        <f>Calculations!H251</f>
        <v>279.83271788513002</v>
      </c>
      <c r="G278" s="34">
        <f>Calculations!L251</f>
        <v>74.447612649114575</v>
      </c>
      <c r="H278" s="34">
        <f>Calculations!G251</f>
        <v>17.727738478119999</v>
      </c>
      <c r="I278" s="34">
        <f>Calculations!K251</f>
        <v>4.7163455986788794</v>
      </c>
      <c r="J278" s="34">
        <f>Calculations!F251</f>
        <v>26.17709060756</v>
      </c>
      <c r="K278" s="34">
        <f>Calculations!J251</f>
        <v>6.9642389087339813</v>
      </c>
      <c r="L278" s="34">
        <f>Calculations!E251</f>
        <v>52.141152060190002</v>
      </c>
      <c r="M278" s="34">
        <f>Calculations!I251</f>
        <v>13.87180284347258</v>
      </c>
      <c r="N278" s="34">
        <f>Calculations!Q251</f>
        <v>91.077333702609991</v>
      </c>
      <c r="O278" s="34">
        <f>Calculations!V251</f>
        <v>24.230512113988809</v>
      </c>
      <c r="P278" s="34">
        <f>Calculations!N251</f>
        <v>16.198868141430001</v>
      </c>
      <c r="Q278" s="34">
        <f>Calculations!T251</f>
        <v>8.7252650779514305</v>
      </c>
      <c r="R278" s="34">
        <f>Calculations!M251</f>
        <v>16.59754472058</v>
      </c>
      <c r="S278" s="34">
        <f>Calculations!R251</f>
        <v>4.4156651503178539</v>
      </c>
      <c r="T278" s="34">
        <f>Calculations!X251</f>
        <v>78.359357052549996</v>
      </c>
      <c r="U278" s="34">
        <f>Calculations!AA251</f>
        <v>20.846979957778196</v>
      </c>
      <c r="V278" s="34">
        <f>Calculations!Y251</f>
        <v>17.828362047950002</v>
      </c>
      <c r="W278" s="34">
        <f>Calculations!AB251</f>
        <v>4.7431158227137624</v>
      </c>
      <c r="X278" s="34">
        <f>Calculations!Z251</f>
        <v>3.4768454163200002</v>
      </c>
      <c r="Y278" s="34">
        <f>Calculations!AC251</f>
        <v>0.92499134036676356</v>
      </c>
      <c r="Z278" s="34">
        <f>Calculations!AE251</f>
        <v>30.768867785499999</v>
      </c>
      <c r="AA278" s="34">
        <f>Calculations!AG251</f>
        <v>8.1858503460879497</v>
      </c>
      <c r="AB278" s="34">
        <f>Calculations!AF251</f>
        <v>37.146432872360002</v>
      </c>
      <c r="AC278" s="34">
        <f>Calculations!AH251</f>
        <v>9.8825586467448137</v>
      </c>
      <c r="AD278" s="21" t="s">
        <v>54</v>
      </c>
      <c r="AE278" s="20" t="s">
        <v>782</v>
      </c>
      <c r="AF278" s="26" t="s">
        <v>783</v>
      </c>
      <c r="AG278" s="26" t="s">
        <v>784</v>
      </c>
      <c r="AH278" s="26"/>
      <c r="AI278" s="20"/>
    </row>
    <row r="279" spans="2:35" x14ac:dyDescent="0.2">
      <c r="B279" s="11" t="str">
        <f>Calculations!A252</f>
        <v>CfS:272</v>
      </c>
      <c r="C279" s="20" t="str">
        <f>Calculations!B252</f>
        <v>Land at Bridge Farm, Ramsey Forty Foot</v>
      </c>
      <c r="D279" s="11" t="str">
        <f>Calculations!C252</f>
        <v>Residential</v>
      </c>
      <c r="E279" s="34">
        <f>Calculations!D252</f>
        <v>1.1286905109200001</v>
      </c>
      <c r="F279" s="34">
        <f>Calculations!H252</f>
        <v>1.1286905109200001</v>
      </c>
      <c r="G279" s="34">
        <f>Calculations!L252</f>
        <v>100</v>
      </c>
      <c r="H279" s="34">
        <f>Calculations!G252</f>
        <v>0</v>
      </c>
      <c r="I279" s="34">
        <f>Calculations!K252</f>
        <v>0</v>
      </c>
      <c r="J279" s="34">
        <f>Calculations!F252</f>
        <v>0</v>
      </c>
      <c r="K279" s="34">
        <f>Calculations!J252</f>
        <v>0</v>
      </c>
      <c r="L279" s="34">
        <f>Calculations!E252</f>
        <v>0</v>
      </c>
      <c r="M279" s="34">
        <f>Calculations!I252</f>
        <v>0</v>
      </c>
      <c r="N279" s="34">
        <f>Calculations!Q252</f>
        <v>0</v>
      </c>
      <c r="O279" s="34">
        <f>Calculations!V252</f>
        <v>0</v>
      </c>
      <c r="P279" s="34">
        <f>Calculations!N252</f>
        <v>0</v>
      </c>
      <c r="Q279" s="34">
        <f>Calculations!T252</f>
        <v>0</v>
      </c>
      <c r="R279" s="34">
        <f>Calculations!M252</f>
        <v>0</v>
      </c>
      <c r="S279" s="34">
        <f>Calculations!R252</f>
        <v>0</v>
      </c>
      <c r="T279" s="34">
        <f>Calculations!X252</f>
        <v>0</v>
      </c>
      <c r="U279" s="34">
        <f>Calculations!AA252</f>
        <v>0</v>
      </c>
      <c r="V279" s="34">
        <f>Calculations!Y252</f>
        <v>0</v>
      </c>
      <c r="W279" s="34">
        <f>Calculations!AB252</f>
        <v>0</v>
      </c>
      <c r="X279" s="34">
        <f>Calculations!Z252</f>
        <v>0</v>
      </c>
      <c r="Y279" s="34">
        <f>Calculations!AC252</f>
        <v>0</v>
      </c>
      <c r="Z279" s="34">
        <f>Calculations!AE252</f>
        <v>0</v>
      </c>
      <c r="AA279" s="34">
        <f>Calculations!AG252</f>
        <v>0</v>
      </c>
      <c r="AB279" s="34">
        <f>Calculations!AF252</f>
        <v>0</v>
      </c>
      <c r="AC279" s="34">
        <f>Calculations!AH252</f>
        <v>0</v>
      </c>
      <c r="AD279" s="21" t="s">
        <v>54</v>
      </c>
      <c r="AE279" s="20" t="s">
        <v>792</v>
      </c>
      <c r="AF279" s="26" t="s">
        <v>793</v>
      </c>
      <c r="AG279" s="26" t="s">
        <v>794</v>
      </c>
      <c r="AH279" s="26"/>
      <c r="AI279" s="20"/>
    </row>
    <row r="280" spans="2:35" x14ac:dyDescent="0.2">
      <c r="B280" s="11" t="str">
        <f>Calculations!A253</f>
        <v>CfS:362</v>
      </c>
      <c r="C280" s="20" t="str">
        <f>Calculations!B253</f>
        <v>Land Adjacent to Wintringham, St Neots</v>
      </c>
      <c r="D280" s="11" t="str">
        <f>Calculations!C253</f>
        <v>Mixed Use</v>
      </c>
      <c r="E280" s="34">
        <f>Calculations!D253</f>
        <v>0.30154307101599997</v>
      </c>
      <c r="F280" s="34">
        <f>Calculations!H253</f>
        <v>0.30154307101599997</v>
      </c>
      <c r="G280" s="34">
        <f>Calculations!L253</f>
        <v>100</v>
      </c>
      <c r="H280" s="34">
        <f>Calculations!G253</f>
        <v>0</v>
      </c>
      <c r="I280" s="34">
        <f>Calculations!K253</f>
        <v>0</v>
      </c>
      <c r="J280" s="34">
        <f>Calculations!F253</f>
        <v>0</v>
      </c>
      <c r="K280" s="34">
        <f>Calculations!J253</f>
        <v>0</v>
      </c>
      <c r="L280" s="34">
        <f>Calculations!E253</f>
        <v>0</v>
      </c>
      <c r="M280" s="34">
        <f>Calculations!I253</f>
        <v>0</v>
      </c>
      <c r="N280" s="34">
        <f>Calculations!Q253</f>
        <v>0</v>
      </c>
      <c r="O280" s="34">
        <f>Calculations!V253</f>
        <v>0</v>
      </c>
      <c r="P280" s="34">
        <f>Calculations!N253</f>
        <v>0</v>
      </c>
      <c r="Q280" s="34">
        <f>Calculations!T253</f>
        <v>0</v>
      </c>
      <c r="R280" s="34">
        <f>Calculations!M253</f>
        <v>0</v>
      </c>
      <c r="S280" s="34">
        <f>Calculations!R253</f>
        <v>0</v>
      </c>
      <c r="T280" s="34">
        <f>Calculations!X253</f>
        <v>0</v>
      </c>
      <c r="U280" s="34">
        <f>Calculations!AA253</f>
        <v>0</v>
      </c>
      <c r="V280" s="34">
        <f>Calculations!Y253</f>
        <v>0</v>
      </c>
      <c r="W280" s="34">
        <f>Calculations!AB253</f>
        <v>0</v>
      </c>
      <c r="X280" s="34">
        <f>Calculations!Z253</f>
        <v>0</v>
      </c>
      <c r="Y280" s="34">
        <f>Calculations!AC253</f>
        <v>0</v>
      </c>
      <c r="Z280" s="34">
        <f>Calculations!AE253</f>
        <v>0</v>
      </c>
      <c r="AA280" s="34">
        <f>Calculations!AG253</f>
        <v>0</v>
      </c>
      <c r="AB280" s="34">
        <f>Calculations!AF253</f>
        <v>0</v>
      </c>
      <c r="AC280" s="34">
        <f>Calculations!AH253</f>
        <v>0</v>
      </c>
      <c r="AD280" s="21" t="s">
        <v>54</v>
      </c>
      <c r="AE280" s="20" t="s">
        <v>799</v>
      </c>
      <c r="AF280" s="26" t="s">
        <v>800</v>
      </c>
      <c r="AG280" s="26" t="s">
        <v>801</v>
      </c>
      <c r="AH280" s="26"/>
      <c r="AI280" s="20"/>
    </row>
    <row r="281" spans="2:35" x14ac:dyDescent="0.2">
      <c r="B281" s="11" t="str">
        <f>Calculations!A254</f>
        <v>CfS:43</v>
      </c>
      <c r="C281" s="20" t="str">
        <f>Calculations!B254</f>
        <v>Safefield Farm, northwest of Alconbury Airfield</v>
      </c>
      <c r="D281" s="11" t="str">
        <f>Calculations!C254</f>
        <v>Mixed Use</v>
      </c>
      <c r="E281" s="34">
        <f>Calculations!D254</f>
        <v>266.58035637</v>
      </c>
      <c r="F281" s="34">
        <f>Calculations!H254</f>
        <v>266.58035637</v>
      </c>
      <c r="G281" s="34">
        <f>Calculations!L254</f>
        <v>100</v>
      </c>
      <c r="H281" s="34">
        <f>Calculations!G254</f>
        <v>0</v>
      </c>
      <c r="I281" s="34">
        <f>Calculations!K254</f>
        <v>0</v>
      </c>
      <c r="J281" s="34">
        <f>Calculations!F254</f>
        <v>0</v>
      </c>
      <c r="K281" s="34">
        <f>Calculations!J254</f>
        <v>0</v>
      </c>
      <c r="L281" s="34">
        <f>Calculations!E254</f>
        <v>0</v>
      </c>
      <c r="M281" s="34">
        <f>Calculations!I254</f>
        <v>0</v>
      </c>
      <c r="N281" s="34">
        <f>Calculations!Q254</f>
        <v>21.7866433863</v>
      </c>
      <c r="O281" s="34">
        <f>Calculations!V254</f>
        <v>8.1726364549011432</v>
      </c>
      <c r="P281" s="34">
        <f>Calculations!N254</f>
        <v>3.0944553277</v>
      </c>
      <c r="Q281" s="34">
        <f>Calculations!T254</f>
        <v>2.0744496635583065</v>
      </c>
      <c r="R281" s="34">
        <f>Calculations!M254</f>
        <v>2.4356199781300001</v>
      </c>
      <c r="S281" s="34">
        <f>Calculations!R254</f>
        <v>0.91365320809665485</v>
      </c>
      <c r="T281" s="34">
        <f>Calculations!X254</f>
        <v>0</v>
      </c>
      <c r="U281" s="34">
        <f>Calculations!AA254</f>
        <v>0</v>
      </c>
      <c r="V281" s="34">
        <f>Calculations!Y254</f>
        <v>0</v>
      </c>
      <c r="W281" s="34">
        <f>Calculations!AB254</f>
        <v>0</v>
      </c>
      <c r="X281" s="34">
        <f>Calculations!Z254</f>
        <v>0</v>
      </c>
      <c r="Y281" s="34">
        <f>Calculations!AC254</f>
        <v>0</v>
      </c>
      <c r="Z281" s="34">
        <f>Calculations!AE254</f>
        <v>5.7698158178899996</v>
      </c>
      <c r="AA281" s="34">
        <f>Calculations!AG254</f>
        <v>2.1643814632319676</v>
      </c>
      <c r="AB281" s="34">
        <f>Calculations!AF254</f>
        <v>11.70799734547</v>
      </c>
      <c r="AC281" s="34">
        <f>Calculations!AH254</f>
        <v>4.3919205094091387</v>
      </c>
      <c r="AD281" s="21" t="s">
        <v>54</v>
      </c>
      <c r="AE281" s="20" t="s">
        <v>786</v>
      </c>
      <c r="AF281" s="26" t="s">
        <v>795</v>
      </c>
      <c r="AG281" s="26" t="s">
        <v>796</v>
      </c>
      <c r="AH281" s="26"/>
      <c r="AI281" s="20"/>
    </row>
    <row r="282" spans="2:35" ht="25.5" x14ac:dyDescent="0.2">
      <c r="B282" s="11" t="str">
        <f>Calculations!A255</f>
        <v>CfS:270</v>
      </c>
      <c r="C282" s="20" t="str">
        <f>Calculations!B255</f>
        <v>College Farm, West of Newlands Industrial Estate, Somersham</v>
      </c>
      <c r="D282" s="11" t="str">
        <f>Calculations!C255</f>
        <v>Residential</v>
      </c>
      <c r="E282" s="34">
        <f>Calculations!D255</f>
        <v>1.7839778713200001</v>
      </c>
      <c r="F282" s="34">
        <f>Calculations!H255</f>
        <v>1.7839778713200001</v>
      </c>
      <c r="G282" s="34">
        <f>Calculations!L255</f>
        <v>100</v>
      </c>
      <c r="H282" s="34">
        <f>Calculations!G255</f>
        <v>0</v>
      </c>
      <c r="I282" s="34">
        <f>Calculations!K255</f>
        <v>0</v>
      </c>
      <c r="J282" s="34">
        <f>Calculations!F255</f>
        <v>0</v>
      </c>
      <c r="K282" s="34">
        <f>Calculations!J255</f>
        <v>0</v>
      </c>
      <c r="L282" s="34">
        <f>Calculations!E255</f>
        <v>0</v>
      </c>
      <c r="M282" s="34">
        <f>Calculations!I255</f>
        <v>0</v>
      </c>
      <c r="N282" s="34">
        <f>Calculations!Q255</f>
        <v>0.12332228720000001</v>
      </c>
      <c r="O282" s="34">
        <f>Calculations!V255</f>
        <v>6.9127700058718462</v>
      </c>
      <c r="P282" s="34">
        <f>Calculations!N255</f>
        <v>7.7423678899999999E-3</v>
      </c>
      <c r="Q282" s="34">
        <f>Calculations!T255</f>
        <v>0.64740056004474489</v>
      </c>
      <c r="R282" s="34">
        <f>Calculations!M255</f>
        <v>3.80711484E-3</v>
      </c>
      <c r="S282" s="34">
        <f>Calculations!R255</f>
        <v>0.21340594528692453</v>
      </c>
      <c r="T282" s="34">
        <f>Calculations!X255</f>
        <v>0</v>
      </c>
      <c r="U282" s="34">
        <f>Calculations!AA255</f>
        <v>0</v>
      </c>
      <c r="V282" s="34">
        <f>Calculations!Y255</f>
        <v>0</v>
      </c>
      <c r="W282" s="34">
        <f>Calculations!AB255</f>
        <v>0</v>
      </c>
      <c r="X282" s="34">
        <f>Calculations!Z255</f>
        <v>0</v>
      </c>
      <c r="Y282" s="34">
        <f>Calculations!AC255</f>
        <v>0</v>
      </c>
      <c r="Z282" s="34">
        <f>Calculations!AE255</f>
        <v>1.4946765420000001E-2</v>
      </c>
      <c r="AA282" s="34">
        <f>Calculations!AG255</f>
        <v>0.83783356622807192</v>
      </c>
      <c r="AB282" s="34">
        <f>Calculations!AF255</f>
        <v>7.6536750479999999E-2</v>
      </c>
      <c r="AC282" s="34">
        <f>Calculations!AH255</f>
        <v>4.2902298122884766</v>
      </c>
      <c r="AD282" s="21" t="s">
        <v>54</v>
      </c>
      <c r="AE282" s="20" t="s">
        <v>786</v>
      </c>
      <c r="AF282" s="26" t="s">
        <v>795</v>
      </c>
      <c r="AG282" s="26" t="s">
        <v>796</v>
      </c>
      <c r="AH282" s="26"/>
      <c r="AI282" s="20"/>
    </row>
    <row r="283" spans="2:35" ht="25.5" x14ac:dyDescent="0.2">
      <c r="B283" s="11" t="str">
        <f>Calculations!A256</f>
        <v>CfS:329</v>
      </c>
      <c r="C283" s="20" t="str">
        <f>Calculations!B256</f>
        <v>Brooklands Farm, land to the east of A1 junction 13, Alconbury</v>
      </c>
      <c r="D283" s="11" t="str">
        <f>Calculations!C256</f>
        <v>Employment</v>
      </c>
      <c r="E283" s="34">
        <f>Calculations!D256</f>
        <v>5.7395445683100004</v>
      </c>
      <c r="F283" s="34">
        <f>Calculations!H256</f>
        <v>5.7395445683100004</v>
      </c>
      <c r="G283" s="34">
        <f>Calculations!L256</f>
        <v>100</v>
      </c>
      <c r="H283" s="34">
        <f>Calculations!G256</f>
        <v>0</v>
      </c>
      <c r="I283" s="34">
        <f>Calculations!K256</f>
        <v>0</v>
      </c>
      <c r="J283" s="34">
        <f>Calculations!F256</f>
        <v>0</v>
      </c>
      <c r="K283" s="34">
        <f>Calculations!J256</f>
        <v>0</v>
      </c>
      <c r="L283" s="34">
        <f>Calculations!E256</f>
        <v>0</v>
      </c>
      <c r="M283" s="34">
        <f>Calculations!I256</f>
        <v>0</v>
      </c>
      <c r="N283" s="34">
        <f>Calculations!Q256</f>
        <v>1.27049931558</v>
      </c>
      <c r="O283" s="34">
        <f>Calculations!V256</f>
        <v>22.135890756818295</v>
      </c>
      <c r="P283" s="34">
        <f>Calculations!N256</f>
        <v>0.10968010151</v>
      </c>
      <c r="Q283" s="34">
        <f>Calculations!T256</f>
        <v>8.3148104608327884</v>
      </c>
      <c r="R283" s="34">
        <f>Calculations!M256</f>
        <v>0.36755215066000002</v>
      </c>
      <c r="S283" s="34">
        <f>Calculations!R256</f>
        <v>6.4038556767967592</v>
      </c>
      <c r="T283" s="34">
        <f>Calculations!X256</f>
        <v>0</v>
      </c>
      <c r="U283" s="34">
        <f>Calculations!AA256</f>
        <v>0</v>
      </c>
      <c r="V283" s="34">
        <f>Calculations!Y256</f>
        <v>0</v>
      </c>
      <c r="W283" s="34">
        <f>Calculations!AB256</f>
        <v>0</v>
      </c>
      <c r="X283" s="34">
        <f>Calculations!Z256</f>
        <v>0</v>
      </c>
      <c r="Y283" s="34">
        <f>Calculations!AC256</f>
        <v>0</v>
      </c>
      <c r="Z283" s="34">
        <f>Calculations!AE256</f>
        <v>0.32106239788000002</v>
      </c>
      <c r="AA283" s="34">
        <f>Calculations!AG256</f>
        <v>5.593865402713238</v>
      </c>
      <c r="AB283" s="34">
        <f>Calculations!AF256</f>
        <v>0.58521993161999997</v>
      </c>
      <c r="AC283" s="34">
        <f>Calculations!AH256</f>
        <v>10.196278200385454</v>
      </c>
      <c r="AD283" s="21" t="s">
        <v>55</v>
      </c>
      <c r="AE283" s="20" t="s">
        <v>786</v>
      </c>
      <c r="AF283" s="26" t="s">
        <v>795</v>
      </c>
      <c r="AG283" s="26" t="s">
        <v>796</v>
      </c>
      <c r="AH283" s="26"/>
      <c r="AI283" s="20"/>
    </row>
    <row r="284" spans="2:35" x14ac:dyDescent="0.2">
      <c r="B284" s="11" t="str">
        <f>Calculations!A257</f>
        <v>CfS:316</v>
      </c>
      <c r="C284" s="20" t="str">
        <f>Calculations!B257</f>
        <v>Land West of the B1050 Colne Road, Colne</v>
      </c>
      <c r="D284" s="11" t="str">
        <f>Calculations!C257</f>
        <v>Residential</v>
      </c>
      <c r="E284" s="34">
        <f>Calculations!D257</f>
        <v>4.7484442776</v>
      </c>
      <c r="F284" s="34">
        <f>Calculations!H257</f>
        <v>4.7484442776</v>
      </c>
      <c r="G284" s="34">
        <f>Calculations!L257</f>
        <v>100</v>
      </c>
      <c r="H284" s="34">
        <f>Calculations!G257</f>
        <v>0</v>
      </c>
      <c r="I284" s="34">
        <f>Calculations!K257</f>
        <v>0</v>
      </c>
      <c r="J284" s="34">
        <f>Calculations!F257</f>
        <v>0</v>
      </c>
      <c r="K284" s="34">
        <f>Calculations!J257</f>
        <v>0</v>
      </c>
      <c r="L284" s="34">
        <f>Calculations!E257</f>
        <v>0</v>
      </c>
      <c r="M284" s="34">
        <f>Calculations!I257</f>
        <v>0</v>
      </c>
      <c r="N284" s="34">
        <f>Calculations!Q257</f>
        <v>1.7645818118900001</v>
      </c>
      <c r="O284" s="34">
        <f>Calculations!V257</f>
        <v>37.161261851889527</v>
      </c>
      <c r="P284" s="34">
        <f>Calculations!N257</f>
        <v>0.24102158046</v>
      </c>
      <c r="Q284" s="34">
        <f>Calculations!T257</f>
        <v>8.383584846049958</v>
      </c>
      <c r="R284" s="34">
        <f>Calculations!M257</f>
        <v>0.15706827441999999</v>
      </c>
      <c r="S284" s="34">
        <f>Calculations!R257</f>
        <v>3.3077838811533193</v>
      </c>
      <c r="T284" s="34">
        <f>Calculations!X257</f>
        <v>0</v>
      </c>
      <c r="U284" s="34">
        <f>Calculations!AA257</f>
        <v>0</v>
      </c>
      <c r="V284" s="34">
        <f>Calculations!Y257</f>
        <v>0</v>
      </c>
      <c r="W284" s="34">
        <f>Calculations!AB257</f>
        <v>0</v>
      </c>
      <c r="X284" s="34">
        <f>Calculations!Z257</f>
        <v>0</v>
      </c>
      <c r="Y284" s="34">
        <f>Calculations!AC257</f>
        <v>0</v>
      </c>
      <c r="Z284" s="34">
        <f>Calculations!AE257</f>
        <v>0.76713893069000005</v>
      </c>
      <c r="AA284" s="34">
        <f>Calculations!AG257</f>
        <v>16.155584562903076</v>
      </c>
      <c r="AB284" s="34">
        <f>Calculations!AF257</f>
        <v>0.64946815126000002</v>
      </c>
      <c r="AC284" s="34">
        <f>Calculations!AH257</f>
        <v>13.677493370276208</v>
      </c>
      <c r="AD284" s="21" t="s">
        <v>54</v>
      </c>
      <c r="AE284" s="20" t="s">
        <v>786</v>
      </c>
      <c r="AF284" s="26" t="s">
        <v>795</v>
      </c>
      <c r="AG284" s="26" t="s">
        <v>796</v>
      </c>
      <c r="AH284" s="26"/>
      <c r="AI284" s="20"/>
    </row>
    <row r="285" spans="2:35" ht="63.75" x14ac:dyDescent="0.2">
      <c r="B285" s="11" t="str">
        <f>Calculations!A258</f>
        <v>CfS:275</v>
      </c>
      <c r="C285" s="20" t="str">
        <f>Calculations!B258</f>
        <v>Former RGE Engineering Site and HDC Car Park</v>
      </c>
      <c r="D285" s="11" t="str">
        <f>Calculations!C258</f>
        <v>Residential</v>
      </c>
      <c r="E285" s="34">
        <f>Calculations!D258</f>
        <v>2.4705821562999999</v>
      </c>
      <c r="F285" s="34">
        <f>Calculations!H258</f>
        <v>1.7326027431900002</v>
      </c>
      <c r="G285" s="34">
        <f>Calculations!L258</f>
        <v>70.12933120932054</v>
      </c>
      <c r="H285" s="34">
        <f>Calculations!G258</f>
        <v>0.16473900015000001</v>
      </c>
      <c r="I285" s="34">
        <f>Calculations!K258</f>
        <v>6.668023555902181</v>
      </c>
      <c r="J285" s="34">
        <f>Calculations!F258</f>
        <v>0.14595877921</v>
      </c>
      <c r="K285" s="34">
        <f>Calculations!J258</f>
        <v>5.9078698855573046</v>
      </c>
      <c r="L285" s="34">
        <f>Calculations!E258</f>
        <v>0.42728163375</v>
      </c>
      <c r="M285" s="34">
        <f>Calculations!I258</f>
        <v>17.294775349219986</v>
      </c>
      <c r="N285" s="34">
        <f>Calculations!Q258</f>
        <v>0.14302848686</v>
      </c>
      <c r="O285" s="34">
        <f>Calculations!V258</f>
        <v>5.7892625224089986</v>
      </c>
      <c r="P285" s="34">
        <f>Calculations!N258</f>
        <v>1.000417099E-2</v>
      </c>
      <c r="Q285" s="34">
        <f>Calculations!T258</f>
        <v>0.40493172690045143</v>
      </c>
      <c r="R285" s="34">
        <f>Calculations!M258</f>
        <v>0</v>
      </c>
      <c r="S285" s="34">
        <f>Calculations!R258</f>
        <v>0</v>
      </c>
      <c r="T285" s="34">
        <f>Calculations!X258</f>
        <v>0.65121212680999996</v>
      </c>
      <c r="U285" s="34">
        <f>Calculations!AA258</f>
        <v>26.358650941819722</v>
      </c>
      <c r="V285" s="34">
        <f>Calculations!Y258</f>
        <v>0.13442641788000001</v>
      </c>
      <c r="W285" s="34">
        <f>Calculations!AB258</f>
        <v>5.4410826831729437</v>
      </c>
      <c r="X285" s="34">
        <f>Calculations!Z258</f>
        <v>0</v>
      </c>
      <c r="Y285" s="34">
        <f>Calculations!AC258</f>
        <v>0</v>
      </c>
      <c r="Z285" s="34">
        <f>Calculations!AE258</f>
        <v>3.57371202E-2</v>
      </c>
      <c r="AA285" s="34">
        <f>Calculations!AG258</f>
        <v>1.4465060434792716</v>
      </c>
      <c r="AB285" s="34">
        <f>Calculations!AF258</f>
        <v>0.10446316257</v>
      </c>
      <c r="AC285" s="34">
        <f>Calculations!AH258</f>
        <v>4.2282812698059153</v>
      </c>
      <c r="AD285" s="21" t="s">
        <v>54</v>
      </c>
      <c r="AE285" s="20" t="s">
        <v>782</v>
      </c>
      <c r="AF285" s="26" t="s">
        <v>783</v>
      </c>
      <c r="AG285" s="26" t="s">
        <v>784</v>
      </c>
      <c r="AH285" s="26"/>
      <c r="AI285" s="20"/>
    </row>
    <row r="286" spans="2:35" ht="63.75" x14ac:dyDescent="0.2">
      <c r="B286" s="11" t="str">
        <f>Calculations!A259</f>
        <v>CfS:139</v>
      </c>
      <c r="C286" s="20" t="str">
        <f>Calculations!B259</f>
        <v>Land West of London Road, Godmanchester</v>
      </c>
      <c r="D286" s="11" t="str">
        <f>Calculations!C259</f>
        <v>Mixed Use</v>
      </c>
      <c r="E286" s="34">
        <f>Calculations!D259</f>
        <v>12.3249829222</v>
      </c>
      <c r="F286" s="34">
        <f>Calculations!H259</f>
        <v>12.318751078590001</v>
      </c>
      <c r="G286" s="34">
        <f>Calculations!L259</f>
        <v>99.949437304300233</v>
      </c>
      <c r="H286" s="34">
        <f>Calculations!G259</f>
        <v>0</v>
      </c>
      <c r="I286" s="34">
        <f>Calculations!K259</f>
        <v>0</v>
      </c>
      <c r="J286" s="34">
        <f>Calculations!F259</f>
        <v>0</v>
      </c>
      <c r="K286" s="34">
        <f>Calculations!J259</f>
        <v>0</v>
      </c>
      <c r="L286" s="34">
        <f>Calculations!E259</f>
        <v>6.2318436100000001E-3</v>
      </c>
      <c r="M286" s="34">
        <f>Calculations!I259</f>
        <v>5.0562695699765084E-2</v>
      </c>
      <c r="N286" s="34">
        <f>Calculations!Q259</f>
        <v>2.3759332928500001</v>
      </c>
      <c r="O286" s="34">
        <f>Calculations!V259</f>
        <v>19.277375943218733</v>
      </c>
      <c r="P286" s="34">
        <f>Calculations!N259</f>
        <v>0.52600759106999995</v>
      </c>
      <c r="Q286" s="34">
        <f>Calculations!T259</f>
        <v>9.664263509887169</v>
      </c>
      <c r="R286" s="34">
        <f>Calculations!M259</f>
        <v>0.66511123608</v>
      </c>
      <c r="S286" s="34">
        <f>Calculations!R259</f>
        <v>5.3964475267709187</v>
      </c>
      <c r="T286" s="34">
        <f>Calculations!X259</f>
        <v>0</v>
      </c>
      <c r="U286" s="34">
        <f>Calculations!AA259</f>
        <v>0</v>
      </c>
      <c r="V286" s="34">
        <f>Calculations!Y259</f>
        <v>0</v>
      </c>
      <c r="W286" s="34">
        <f>Calculations!AB259</f>
        <v>0</v>
      </c>
      <c r="X286" s="34">
        <f>Calculations!Z259</f>
        <v>0</v>
      </c>
      <c r="Y286" s="34">
        <f>Calculations!AC259</f>
        <v>0</v>
      </c>
      <c r="Z286" s="34">
        <f>Calculations!AE259</f>
        <v>1.2309205186500001</v>
      </c>
      <c r="AA286" s="34">
        <f>Calculations!AG259</f>
        <v>9.9871985739861913</v>
      </c>
      <c r="AB286" s="34">
        <f>Calculations!AF259</f>
        <v>0.64377921202999999</v>
      </c>
      <c r="AC286" s="34">
        <f>Calculations!AH259</f>
        <v>5.2233679843110554</v>
      </c>
      <c r="AD286" s="21" t="s">
        <v>54</v>
      </c>
      <c r="AE286" s="20" t="s">
        <v>782</v>
      </c>
      <c r="AF286" s="26" t="s">
        <v>783</v>
      </c>
      <c r="AG286" s="26" t="s">
        <v>784</v>
      </c>
      <c r="AH286" s="26"/>
      <c r="AI286" s="20"/>
    </row>
    <row r="287" spans="2:35" x14ac:dyDescent="0.2">
      <c r="B287" s="11" t="str">
        <f>Calculations!A260</f>
        <v>CfS:353</v>
      </c>
      <c r="C287" s="20" t="str">
        <f>Calculations!B260</f>
        <v>Church Field, Spaldwick</v>
      </c>
      <c r="D287" s="11" t="str">
        <f>Calculations!C260</f>
        <v>Mixed Use</v>
      </c>
      <c r="E287" s="34">
        <f>Calculations!D260</f>
        <v>3.3150192067400002</v>
      </c>
      <c r="F287" s="34">
        <f>Calculations!H260</f>
        <v>3.3150192067400002</v>
      </c>
      <c r="G287" s="34">
        <f>Calculations!L260</f>
        <v>100</v>
      </c>
      <c r="H287" s="34">
        <f>Calculations!G260</f>
        <v>0</v>
      </c>
      <c r="I287" s="34">
        <f>Calculations!K260</f>
        <v>0</v>
      </c>
      <c r="J287" s="34">
        <f>Calculations!F260</f>
        <v>0</v>
      </c>
      <c r="K287" s="34">
        <f>Calculations!J260</f>
        <v>0</v>
      </c>
      <c r="L287" s="34">
        <f>Calculations!E260</f>
        <v>0</v>
      </c>
      <c r="M287" s="34">
        <f>Calculations!I260</f>
        <v>0</v>
      </c>
      <c r="N287" s="34">
        <f>Calculations!Q260</f>
        <v>0.28870921365000002</v>
      </c>
      <c r="O287" s="34">
        <f>Calculations!V260</f>
        <v>8.7091264226465093</v>
      </c>
      <c r="P287" s="34">
        <f>Calculations!N260</f>
        <v>5.2833621040000001E-2</v>
      </c>
      <c r="Q287" s="34">
        <f>Calculations!T260</f>
        <v>3.1872899313879288</v>
      </c>
      <c r="R287" s="34">
        <f>Calculations!M260</f>
        <v>5.2825652360000003E-2</v>
      </c>
      <c r="S287" s="34">
        <f>Calculations!R260</f>
        <v>1.5935247751384496</v>
      </c>
      <c r="T287" s="34">
        <f>Calculations!X260</f>
        <v>0</v>
      </c>
      <c r="U287" s="34">
        <f>Calculations!AA260</f>
        <v>0</v>
      </c>
      <c r="V287" s="34">
        <f>Calculations!Y260</f>
        <v>0</v>
      </c>
      <c r="W287" s="34">
        <f>Calculations!AB260</f>
        <v>0</v>
      </c>
      <c r="X287" s="34">
        <f>Calculations!Z260</f>
        <v>0</v>
      </c>
      <c r="Y287" s="34">
        <f>Calculations!AC260</f>
        <v>0</v>
      </c>
      <c r="Z287" s="34">
        <f>Calculations!AE260</f>
        <v>0.13788032164</v>
      </c>
      <c r="AA287" s="34">
        <f>Calculations!AG260</f>
        <v>4.1592616223660412</v>
      </c>
      <c r="AB287" s="34">
        <f>Calculations!AF260</f>
        <v>9.7496292890000003E-2</v>
      </c>
      <c r="AC287" s="34">
        <f>Calculations!AH260</f>
        <v>2.9410476021307326</v>
      </c>
      <c r="AD287" s="21" t="s">
        <v>54</v>
      </c>
      <c r="AE287" s="20" t="s">
        <v>786</v>
      </c>
      <c r="AF287" s="26" t="s">
        <v>795</v>
      </c>
      <c r="AG287" s="26" t="s">
        <v>796</v>
      </c>
      <c r="AH287" s="26"/>
      <c r="AI287" s="20"/>
    </row>
    <row r="288" spans="2:35" x14ac:dyDescent="0.2">
      <c r="B288" s="11" t="str">
        <f>Calculations!A261</f>
        <v>CfS:182</v>
      </c>
      <c r="C288" s="20" t="str">
        <f>Calculations!B261</f>
        <v>Land South of High Street, Hail Weston</v>
      </c>
      <c r="D288" s="11" t="str">
        <f>Calculations!C261</f>
        <v>Mixed Use</v>
      </c>
      <c r="E288" s="34">
        <f>Calculations!D261</f>
        <v>1.54559740705</v>
      </c>
      <c r="F288" s="34">
        <f>Calculations!H261</f>
        <v>1.54559740705</v>
      </c>
      <c r="G288" s="34">
        <f>Calculations!L261</f>
        <v>100</v>
      </c>
      <c r="H288" s="34">
        <f>Calculations!G261</f>
        <v>0</v>
      </c>
      <c r="I288" s="34">
        <f>Calculations!K261</f>
        <v>0</v>
      </c>
      <c r="J288" s="34">
        <f>Calculations!F261</f>
        <v>0</v>
      </c>
      <c r="K288" s="34">
        <f>Calculations!J261</f>
        <v>0</v>
      </c>
      <c r="L288" s="34">
        <f>Calculations!E261</f>
        <v>0</v>
      </c>
      <c r="M288" s="34">
        <f>Calculations!I261</f>
        <v>0</v>
      </c>
      <c r="N288" s="34">
        <f>Calculations!Q261</f>
        <v>9.2843080599999989E-2</v>
      </c>
      <c r="O288" s="34">
        <f>Calculations!V261</f>
        <v>6.006938170089497</v>
      </c>
      <c r="P288" s="34">
        <f>Calculations!N261</f>
        <v>8.8040841500000005E-3</v>
      </c>
      <c r="Q288" s="34">
        <f>Calculations!T261</f>
        <v>1.2428146684499835</v>
      </c>
      <c r="R288" s="34">
        <f>Calculations!M261</f>
        <v>1.040482714E-2</v>
      </c>
      <c r="S288" s="34">
        <f>Calculations!R261</f>
        <v>0.67319129111759723</v>
      </c>
      <c r="T288" s="34">
        <f>Calculations!X261</f>
        <v>0</v>
      </c>
      <c r="U288" s="34">
        <f>Calculations!AA261</f>
        <v>0</v>
      </c>
      <c r="V288" s="34">
        <f>Calculations!Y261</f>
        <v>0</v>
      </c>
      <c r="W288" s="34">
        <f>Calculations!AB261</f>
        <v>0</v>
      </c>
      <c r="X288" s="34">
        <f>Calculations!Z261</f>
        <v>0</v>
      </c>
      <c r="Y288" s="34">
        <f>Calculations!AC261</f>
        <v>0</v>
      </c>
      <c r="Z288" s="34">
        <f>Calculations!AE261</f>
        <v>4.0818942150000002E-2</v>
      </c>
      <c r="AA288" s="34">
        <f>Calculations!AG261</f>
        <v>2.640981536576783</v>
      </c>
      <c r="AB288" s="34">
        <f>Calculations!AF261</f>
        <v>3.2014854879999999E-2</v>
      </c>
      <c r="AC288" s="34">
        <f>Calculations!AH261</f>
        <v>2.0713579573807035</v>
      </c>
      <c r="AD288" s="21" t="s">
        <v>54</v>
      </c>
      <c r="AE288" s="20" t="s">
        <v>786</v>
      </c>
      <c r="AF288" s="26" t="s">
        <v>795</v>
      </c>
      <c r="AG288" s="26" t="s">
        <v>796</v>
      </c>
      <c r="AH288" s="26"/>
      <c r="AI288" s="20"/>
    </row>
    <row r="289" spans="2:35" x14ac:dyDescent="0.2">
      <c r="B289" s="11" t="str">
        <f>Calculations!A262</f>
        <v>CfS:337</v>
      </c>
      <c r="C289" s="20" t="str">
        <f>Calculations!B262</f>
        <v>Dockesy' Farm, Hemingford Grey</v>
      </c>
      <c r="D289" s="11" t="str">
        <f>Calculations!C262</f>
        <v>Residential</v>
      </c>
      <c r="E289" s="34">
        <f>Calculations!D262</f>
        <v>1.97907467888</v>
      </c>
      <c r="F289" s="34">
        <f>Calculations!H262</f>
        <v>0</v>
      </c>
      <c r="G289" s="34">
        <f>Calculations!L262</f>
        <v>0</v>
      </c>
      <c r="H289" s="34">
        <f>Calculations!G262</f>
        <v>1.23669704329</v>
      </c>
      <c r="I289" s="34">
        <f>Calculations!K262</f>
        <v>62.488649695112706</v>
      </c>
      <c r="J289" s="34">
        <f>Calculations!F262</f>
        <v>0.74237763559000003</v>
      </c>
      <c r="K289" s="34">
        <f>Calculations!J262</f>
        <v>37.511350304887294</v>
      </c>
      <c r="L289" s="34">
        <f>Calculations!E262</f>
        <v>0</v>
      </c>
      <c r="M289" s="34">
        <f>Calculations!I262</f>
        <v>0</v>
      </c>
      <c r="N289" s="34">
        <f>Calculations!Q262</f>
        <v>0.11318927398</v>
      </c>
      <c r="O289" s="34">
        <f>Calculations!V262</f>
        <v>5.7193028230777117</v>
      </c>
      <c r="P289" s="34">
        <f>Calculations!N262</f>
        <v>1.508341987E-2</v>
      </c>
      <c r="Q289" s="34">
        <f>Calculations!T262</f>
        <v>0.762145058545038</v>
      </c>
      <c r="R289" s="34">
        <f>Calculations!M262</f>
        <v>0</v>
      </c>
      <c r="S289" s="34">
        <f>Calculations!R262</f>
        <v>0</v>
      </c>
      <c r="T289" s="34">
        <f>Calculations!X262</f>
        <v>0.89589175261999998</v>
      </c>
      <c r="U289" s="34">
        <f>Calculations!AA262</f>
        <v>45.268213583885775</v>
      </c>
      <c r="V289" s="34">
        <f>Calculations!Y262</f>
        <v>1.08393996406</v>
      </c>
      <c r="W289" s="34">
        <f>Calculations!AB262</f>
        <v>54.770038524944617</v>
      </c>
      <c r="X289" s="34">
        <f>Calculations!Z262</f>
        <v>0</v>
      </c>
      <c r="Y289" s="34">
        <f>Calculations!AC262</f>
        <v>0</v>
      </c>
      <c r="Z289" s="34">
        <f>Calculations!AE262</f>
        <v>2.4123569510000002E-2</v>
      </c>
      <c r="AA289" s="34">
        <f>Calculations!AG262</f>
        <v>1.2189317445894481</v>
      </c>
      <c r="AB289" s="34">
        <f>Calculations!AF262</f>
        <v>7.4260048699999998E-2</v>
      </c>
      <c r="AC289" s="34">
        <f>Calculations!AH262</f>
        <v>3.7522610688963653</v>
      </c>
      <c r="AD289" s="21" t="s">
        <v>54</v>
      </c>
      <c r="AE289" s="20" t="s">
        <v>786</v>
      </c>
      <c r="AF289" s="26" t="s">
        <v>787</v>
      </c>
      <c r="AG289" s="26" t="s">
        <v>788</v>
      </c>
      <c r="AH289" s="26"/>
      <c r="AI289" s="20"/>
    </row>
    <row r="290" spans="2:35" x14ac:dyDescent="0.2">
      <c r="B290" s="11" t="str">
        <f>Calculations!A263</f>
        <v>CfS:339</v>
      </c>
      <c r="C290" s="20" t="str">
        <f>Calculations!B263</f>
        <v>College Farm, Somersham</v>
      </c>
      <c r="D290" s="11" t="str">
        <f>Calculations!C263</f>
        <v>Residential</v>
      </c>
      <c r="E290" s="34">
        <f>Calculations!D263</f>
        <v>7.98250668841</v>
      </c>
      <c r="F290" s="34">
        <f>Calculations!H263</f>
        <v>7.98250668841</v>
      </c>
      <c r="G290" s="34">
        <f>Calculations!L263</f>
        <v>100</v>
      </c>
      <c r="H290" s="34">
        <f>Calculations!G263</f>
        <v>0</v>
      </c>
      <c r="I290" s="34">
        <f>Calculations!K263</f>
        <v>0</v>
      </c>
      <c r="J290" s="34">
        <f>Calculations!F263</f>
        <v>0</v>
      </c>
      <c r="K290" s="34">
        <f>Calculations!J263</f>
        <v>0</v>
      </c>
      <c r="L290" s="34">
        <f>Calculations!E263</f>
        <v>0</v>
      </c>
      <c r="M290" s="34">
        <f>Calculations!I263</f>
        <v>0</v>
      </c>
      <c r="N290" s="34">
        <f>Calculations!Q263</f>
        <v>0.79924667556000006</v>
      </c>
      <c r="O290" s="34">
        <f>Calculations!V263</f>
        <v>10.012477367797839</v>
      </c>
      <c r="P290" s="34">
        <f>Calculations!N263</f>
        <v>0.14977505059999999</v>
      </c>
      <c r="Q290" s="34">
        <f>Calculations!T263</f>
        <v>3.3249549348372263</v>
      </c>
      <c r="R290" s="34">
        <f>Calculations!M263</f>
        <v>0.11563969946</v>
      </c>
      <c r="S290" s="34">
        <f>Calculations!R263</f>
        <v>1.4486639845588873</v>
      </c>
      <c r="T290" s="34">
        <f>Calculations!X263</f>
        <v>0</v>
      </c>
      <c r="U290" s="34">
        <f>Calculations!AA263</f>
        <v>0</v>
      </c>
      <c r="V290" s="34">
        <f>Calculations!Y263</f>
        <v>0</v>
      </c>
      <c r="W290" s="34">
        <f>Calculations!AB263</f>
        <v>0</v>
      </c>
      <c r="X290" s="34">
        <f>Calculations!Z263</f>
        <v>0</v>
      </c>
      <c r="Y290" s="34">
        <f>Calculations!AC263</f>
        <v>0</v>
      </c>
      <c r="Z290" s="34">
        <f>Calculations!AE263</f>
        <v>0.30656230047999999</v>
      </c>
      <c r="AA290" s="34">
        <f>Calculations!AG263</f>
        <v>3.8404264781275463</v>
      </c>
      <c r="AB290" s="34">
        <f>Calculations!AF263</f>
        <v>0.27697937059</v>
      </c>
      <c r="AC290" s="34">
        <f>Calculations!AH263</f>
        <v>3.469829483414693</v>
      </c>
      <c r="AD290" s="21" t="s">
        <v>54</v>
      </c>
      <c r="AE290" s="20" t="s">
        <v>786</v>
      </c>
      <c r="AF290" s="26" t="s">
        <v>795</v>
      </c>
      <c r="AG290" s="26" t="s">
        <v>796</v>
      </c>
      <c r="AH290" s="26"/>
      <c r="AI290" s="20"/>
    </row>
    <row r="291" spans="2:35" x14ac:dyDescent="0.2">
      <c r="B291" s="11" t="str">
        <f>Calculations!A264</f>
        <v>CfS:341</v>
      </c>
      <c r="C291" s="20" t="str">
        <f>Calculations!B264</f>
        <v>Wallis Land, Brampton</v>
      </c>
      <c r="D291" s="11" t="str">
        <f>Calculations!C264</f>
        <v>Mixed Use</v>
      </c>
      <c r="E291" s="34">
        <f>Calculations!D264</f>
        <v>0.70201510218899998</v>
      </c>
      <c r="F291" s="34">
        <f>Calculations!H264</f>
        <v>0.70201510218899998</v>
      </c>
      <c r="G291" s="34">
        <f>Calculations!L264</f>
        <v>100</v>
      </c>
      <c r="H291" s="34">
        <f>Calculations!G264</f>
        <v>0</v>
      </c>
      <c r="I291" s="34">
        <f>Calculations!K264</f>
        <v>0</v>
      </c>
      <c r="J291" s="34">
        <f>Calculations!F264</f>
        <v>0</v>
      </c>
      <c r="K291" s="34">
        <f>Calculations!J264</f>
        <v>0</v>
      </c>
      <c r="L291" s="34">
        <f>Calculations!E264</f>
        <v>0</v>
      </c>
      <c r="M291" s="34">
        <f>Calculations!I264</f>
        <v>0</v>
      </c>
      <c r="N291" s="34">
        <f>Calculations!Q264</f>
        <v>0.23324920537999999</v>
      </c>
      <c r="O291" s="34">
        <f>Calculations!V264</f>
        <v>33.225667745991522</v>
      </c>
      <c r="P291" s="34">
        <f>Calculations!N264</f>
        <v>4.4006684390000002E-2</v>
      </c>
      <c r="Q291" s="34">
        <f>Calculations!T264</f>
        <v>6.2686236026518278</v>
      </c>
      <c r="R291" s="34">
        <f>Calculations!M264</f>
        <v>0</v>
      </c>
      <c r="S291" s="34">
        <f>Calculations!R264</f>
        <v>0</v>
      </c>
      <c r="T291" s="34">
        <f>Calculations!X264</f>
        <v>0</v>
      </c>
      <c r="U291" s="34">
        <f>Calculations!AA264</f>
        <v>0</v>
      </c>
      <c r="V291" s="34">
        <f>Calculations!Y264</f>
        <v>0</v>
      </c>
      <c r="W291" s="34">
        <f>Calculations!AB264</f>
        <v>0</v>
      </c>
      <c r="X291" s="34">
        <f>Calculations!Z264</f>
        <v>0</v>
      </c>
      <c r="Y291" s="34">
        <f>Calculations!AC264</f>
        <v>0</v>
      </c>
      <c r="Z291" s="34">
        <f>Calculations!AE264</f>
        <v>9.5994855350000005E-2</v>
      </c>
      <c r="AA291" s="34">
        <f>Calculations!AG264</f>
        <v>13.674186645083855</v>
      </c>
      <c r="AB291" s="34">
        <f>Calculations!AF264</f>
        <v>0.12984100678999999</v>
      </c>
      <c r="AC291" s="34">
        <f>Calculations!AH264</f>
        <v>18.495472018356033</v>
      </c>
      <c r="AD291" s="21" t="s">
        <v>54</v>
      </c>
      <c r="AE291" s="20" t="s">
        <v>786</v>
      </c>
      <c r="AF291" s="26" t="s">
        <v>795</v>
      </c>
      <c r="AG291" s="26" t="s">
        <v>796</v>
      </c>
      <c r="AH291" s="26"/>
      <c r="AI291" s="20"/>
    </row>
    <row r="292" spans="2:35" x14ac:dyDescent="0.2">
      <c r="B292" s="11" t="str">
        <f>Calculations!A265</f>
        <v>CfS:351</v>
      </c>
      <c r="C292" s="20" t="str">
        <f>Calculations!B265</f>
        <v>Rear of Manor Farmyard, Spaldwick</v>
      </c>
      <c r="D292" s="11" t="str">
        <f>Calculations!C265</f>
        <v>Residential</v>
      </c>
      <c r="E292" s="34">
        <f>Calculations!D265</f>
        <v>1.4843162237600001</v>
      </c>
      <c r="F292" s="34">
        <f>Calculations!H265</f>
        <v>0.89984244190000007</v>
      </c>
      <c r="G292" s="34">
        <f>Calculations!L265</f>
        <v>60.623364987587451</v>
      </c>
      <c r="H292" s="34">
        <f>Calculations!G265</f>
        <v>0.58447378185999999</v>
      </c>
      <c r="I292" s="34">
        <f>Calculations!K265</f>
        <v>39.376635012412549</v>
      </c>
      <c r="J292" s="34">
        <f>Calculations!F265</f>
        <v>0</v>
      </c>
      <c r="K292" s="34">
        <f>Calculations!J265</f>
        <v>0</v>
      </c>
      <c r="L292" s="34">
        <f>Calculations!E265</f>
        <v>0</v>
      </c>
      <c r="M292" s="34">
        <f>Calculations!I265</f>
        <v>0</v>
      </c>
      <c r="N292" s="34">
        <f>Calculations!Q265</f>
        <v>1.1895919001199999</v>
      </c>
      <c r="O292" s="34">
        <f>Calculations!V265</f>
        <v>80.144101444002388</v>
      </c>
      <c r="P292" s="34">
        <f>Calculations!N265</f>
        <v>0.13395356693999999</v>
      </c>
      <c r="Q292" s="34">
        <f>Calculations!T265</f>
        <v>12.368288581051303</v>
      </c>
      <c r="R292" s="34">
        <f>Calculations!M265</f>
        <v>4.963094707E-2</v>
      </c>
      <c r="S292" s="34">
        <f>Calculations!R265</f>
        <v>3.3436909383283044</v>
      </c>
      <c r="T292" s="34">
        <f>Calculations!X265</f>
        <v>0</v>
      </c>
      <c r="U292" s="34">
        <f>Calculations!AA265</f>
        <v>0</v>
      </c>
      <c r="V292" s="34">
        <f>Calculations!Y265</f>
        <v>0.58447378144999995</v>
      </c>
      <c r="W292" s="34">
        <f>Calculations!AB265</f>
        <v>39.3766349847904</v>
      </c>
      <c r="X292" s="34">
        <f>Calculations!Z265</f>
        <v>0</v>
      </c>
      <c r="Y292" s="34">
        <f>Calculations!AC265</f>
        <v>0</v>
      </c>
      <c r="Z292" s="34">
        <f>Calculations!AE265</f>
        <v>0.34115424239999997</v>
      </c>
      <c r="AA292" s="34">
        <f>Calculations!AG265</f>
        <v>22.983932732056523</v>
      </c>
      <c r="AB292" s="34">
        <f>Calculations!AF265</f>
        <v>0.35305645782</v>
      </c>
      <c r="AC292" s="34">
        <f>Calculations!AH265</f>
        <v>23.785797943086141</v>
      </c>
      <c r="AD292" s="21" t="s">
        <v>54</v>
      </c>
      <c r="AE292" s="20" t="s">
        <v>786</v>
      </c>
      <c r="AF292" s="26" t="s">
        <v>787</v>
      </c>
      <c r="AG292" s="26" t="s">
        <v>788</v>
      </c>
      <c r="AH292" s="26"/>
      <c r="AI292" s="20"/>
    </row>
    <row r="293" spans="2:35" ht="63.75" x14ac:dyDescent="0.2">
      <c r="B293" s="11" t="str">
        <f>Calculations!A266</f>
        <v>CfS:247</v>
      </c>
      <c r="C293" s="20" t="str">
        <f>Calculations!B266</f>
        <v>The Lattenburys</v>
      </c>
      <c r="D293" s="11" t="str">
        <f>Calculations!C266</f>
        <v>Mixed Use</v>
      </c>
      <c r="E293" s="34">
        <f>Calculations!D266</f>
        <v>242.809960249</v>
      </c>
      <c r="F293" s="34">
        <f>Calculations!H266</f>
        <v>242.47817965780999</v>
      </c>
      <c r="G293" s="34">
        <f>Calculations!L266</f>
        <v>99.863357915445576</v>
      </c>
      <c r="H293" s="34">
        <f>Calculations!G266</f>
        <v>0</v>
      </c>
      <c r="I293" s="34">
        <f>Calculations!K266</f>
        <v>0</v>
      </c>
      <c r="J293" s="34">
        <f>Calculations!F266</f>
        <v>0</v>
      </c>
      <c r="K293" s="34">
        <f>Calculations!J266</f>
        <v>0</v>
      </c>
      <c r="L293" s="34">
        <f>Calculations!E266</f>
        <v>0.33178059118999997</v>
      </c>
      <c r="M293" s="34">
        <f>Calculations!I266</f>
        <v>0.13664208455442323</v>
      </c>
      <c r="N293" s="34">
        <f>Calculations!Q266</f>
        <v>31.233868845219998</v>
      </c>
      <c r="O293" s="34">
        <f>Calculations!V266</f>
        <v>12.863503957247008</v>
      </c>
      <c r="P293" s="34">
        <f>Calculations!N266</f>
        <v>3.5536320534999999</v>
      </c>
      <c r="Q293" s="34">
        <f>Calculations!T266</f>
        <v>3.2790023824538674</v>
      </c>
      <c r="R293" s="34">
        <f>Calculations!M266</f>
        <v>4.4081123278999996</v>
      </c>
      <c r="S293" s="34">
        <f>Calculations!R266</f>
        <v>1.8154577857430187</v>
      </c>
      <c r="T293" s="34">
        <f>Calculations!X266</f>
        <v>0</v>
      </c>
      <c r="U293" s="34">
        <f>Calculations!AA266</f>
        <v>0</v>
      </c>
      <c r="V293" s="34">
        <f>Calculations!Y266</f>
        <v>0</v>
      </c>
      <c r="W293" s="34">
        <f>Calculations!AB266</f>
        <v>0</v>
      </c>
      <c r="X293" s="34">
        <f>Calculations!Z266</f>
        <v>0</v>
      </c>
      <c r="Y293" s="34">
        <f>Calculations!AC266</f>
        <v>0</v>
      </c>
      <c r="Z293" s="34">
        <f>Calculations!AE266</f>
        <v>11.65993062549</v>
      </c>
      <c r="AA293" s="34">
        <f>Calculations!AG266</f>
        <v>4.8020808592583348</v>
      </c>
      <c r="AB293" s="34">
        <f>Calculations!AF266</f>
        <v>13.4464651271</v>
      </c>
      <c r="AC293" s="34">
        <f>Calculations!AH266</f>
        <v>5.5378556601676214</v>
      </c>
      <c r="AD293" s="21" t="s">
        <v>54</v>
      </c>
      <c r="AE293" s="20" t="s">
        <v>782</v>
      </c>
      <c r="AF293" s="26" t="s">
        <v>783</v>
      </c>
      <c r="AG293" s="26" t="s">
        <v>784</v>
      </c>
      <c r="AH293" s="26"/>
      <c r="AI293" s="20"/>
    </row>
    <row r="294" spans="2:35" ht="63.75" x14ac:dyDescent="0.2">
      <c r="B294" s="11" t="str">
        <f>Calculations!A267</f>
        <v>CfS:47</v>
      </c>
      <c r="C294" s="20" t="str">
        <f>Calculations!B267</f>
        <v>Hungary Hall, adjacent to the A141 and opposite RAF Wyton</v>
      </c>
      <c r="D294" s="11" t="str">
        <f>Calculations!C267</f>
        <v>Mixed Use</v>
      </c>
      <c r="E294" s="34">
        <f>Calculations!D267</f>
        <v>383.35892507099999</v>
      </c>
      <c r="F294" s="34">
        <f>Calculations!H267</f>
        <v>378.22861047593994</v>
      </c>
      <c r="G294" s="34">
        <f>Calculations!L267</f>
        <v>98.661746405379787</v>
      </c>
      <c r="H294" s="34">
        <f>Calculations!G267</f>
        <v>1.5284684856099999</v>
      </c>
      <c r="I294" s="34">
        <f>Calculations!K267</f>
        <v>0.39870429137052699</v>
      </c>
      <c r="J294" s="34">
        <f>Calculations!F267</f>
        <v>1.5714162818499999</v>
      </c>
      <c r="K294" s="34">
        <f>Calculations!J267</f>
        <v>0.40990731637693467</v>
      </c>
      <c r="L294" s="34">
        <f>Calculations!E267</f>
        <v>2.0304298275999999</v>
      </c>
      <c r="M294" s="34">
        <f>Calculations!I267</f>
        <v>0.52964198687273401</v>
      </c>
      <c r="N294" s="34">
        <f>Calculations!Q267</f>
        <v>33.426178255579998</v>
      </c>
      <c r="O294" s="34">
        <f>Calculations!V267</f>
        <v>8.7192904793828152</v>
      </c>
      <c r="P294" s="34">
        <f>Calculations!N267</f>
        <v>5.9244449563800003</v>
      </c>
      <c r="Q294" s="34">
        <f>Calculations!T267</f>
        <v>3.428483407364463</v>
      </c>
      <c r="R294" s="34">
        <f>Calculations!M267</f>
        <v>7.2189521803299996</v>
      </c>
      <c r="S294" s="34">
        <f>Calculations!R267</f>
        <v>1.8830792002541779</v>
      </c>
      <c r="T294" s="34">
        <f>Calculations!X267</f>
        <v>2.8017938834699998</v>
      </c>
      <c r="U294" s="34">
        <f>Calculations!AA267</f>
        <v>0.73085395962832833</v>
      </c>
      <c r="V294" s="34">
        <f>Calculations!Y267</f>
        <v>1.8176017437500001</v>
      </c>
      <c r="W294" s="34">
        <f>Calculations!AB267</f>
        <v>0.47412532352373721</v>
      </c>
      <c r="X294" s="34">
        <f>Calculations!Z267</f>
        <v>0.19116875112000001</v>
      </c>
      <c r="Y294" s="34">
        <f>Calculations!AC267</f>
        <v>4.9866779829006093E-2</v>
      </c>
      <c r="Z294" s="34">
        <f>Calculations!AE267</f>
        <v>12.69106603947</v>
      </c>
      <c r="AA294" s="34">
        <f>Calculations!AG267</f>
        <v>3.3104918679327868</v>
      </c>
      <c r="AB294" s="34">
        <f>Calculations!AF267</f>
        <v>12.27627716556</v>
      </c>
      <c r="AC294" s="34">
        <f>Calculations!AH267</f>
        <v>3.2022932981895158</v>
      </c>
      <c r="AD294" s="21" t="s">
        <v>54</v>
      </c>
      <c r="AE294" s="20" t="s">
        <v>782</v>
      </c>
      <c r="AF294" s="26" t="s">
        <v>783</v>
      </c>
      <c r="AG294" s="26" t="s">
        <v>784</v>
      </c>
      <c r="AH294" s="26"/>
      <c r="AI294" s="20"/>
    </row>
    <row r="295" spans="2:35" x14ac:dyDescent="0.2">
      <c r="B295" s="11" t="str">
        <f>Calculations!A268</f>
        <v>CfS:267</v>
      </c>
      <c r="C295" s="20" t="str">
        <f>Calculations!B268</f>
        <v>Land South West of Pound Close, Hail Weston</v>
      </c>
      <c r="D295" s="11" t="str">
        <f>Calculations!C268</f>
        <v>Residential</v>
      </c>
      <c r="E295" s="34">
        <f>Calculations!D268</f>
        <v>0.56874858192099997</v>
      </c>
      <c r="F295" s="34">
        <f>Calculations!H268</f>
        <v>0.56874858192099997</v>
      </c>
      <c r="G295" s="34">
        <f>Calculations!L268</f>
        <v>100</v>
      </c>
      <c r="H295" s="34">
        <f>Calculations!G268</f>
        <v>0</v>
      </c>
      <c r="I295" s="34">
        <f>Calculations!K268</f>
        <v>0</v>
      </c>
      <c r="J295" s="34">
        <f>Calculations!F268</f>
        <v>0</v>
      </c>
      <c r="K295" s="34">
        <f>Calculations!J268</f>
        <v>0</v>
      </c>
      <c r="L295" s="34">
        <f>Calculations!E268</f>
        <v>0</v>
      </c>
      <c r="M295" s="34">
        <f>Calculations!I268</f>
        <v>0</v>
      </c>
      <c r="N295" s="34">
        <f>Calculations!Q268</f>
        <v>6.8717125860000006E-2</v>
      </c>
      <c r="O295" s="34">
        <f>Calculations!V268</f>
        <v>12.082162144106219</v>
      </c>
      <c r="P295" s="34">
        <f>Calculations!N268</f>
        <v>8.8040841500000005E-3</v>
      </c>
      <c r="Q295" s="34">
        <f>Calculations!T268</f>
        <v>3.3773994170007695</v>
      </c>
      <c r="R295" s="34">
        <f>Calculations!M268</f>
        <v>1.040482714E-2</v>
      </c>
      <c r="S295" s="34">
        <f>Calculations!R268</f>
        <v>1.8294247178352079</v>
      </c>
      <c r="T295" s="34">
        <f>Calculations!X268</f>
        <v>0</v>
      </c>
      <c r="U295" s="34">
        <f>Calculations!AA268</f>
        <v>0</v>
      </c>
      <c r="V295" s="34">
        <f>Calculations!Y268</f>
        <v>0</v>
      </c>
      <c r="W295" s="34">
        <f>Calculations!AB268</f>
        <v>0</v>
      </c>
      <c r="X295" s="34">
        <f>Calculations!Z268</f>
        <v>0</v>
      </c>
      <c r="Y295" s="34">
        <f>Calculations!AC268</f>
        <v>0</v>
      </c>
      <c r="Z295" s="34">
        <f>Calculations!AE268</f>
        <v>2.6012067369999999E-2</v>
      </c>
      <c r="AA295" s="34">
        <f>Calculations!AG268</f>
        <v>4.5735617101922044</v>
      </c>
      <c r="AB295" s="34">
        <f>Calculations!AF268</f>
        <v>2.400189652E-2</v>
      </c>
      <c r="AC295" s="34">
        <f>Calculations!AH268</f>
        <v>4.22012419599033</v>
      </c>
      <c r="AD295" s="21" t="s">
        <v>54</v>
      </c>
      <c r="AE295" s="20" t="s">
        <v>786</v>
      </c>
      <c r="AF295" s="26" t="s">
        <v>795</v>
      </c>
      <c r="AG295" s="26" t="s">
        <v>796</v>
      </c>
      <c r="AH295" s="26"/>
      <c r="AI295" s="20"/>
    </row>
    <row r="296" spans="2:35" x14ac:dyDescent="0.2">
      <c r="B296" s="11" t="str">
        <f>Calculations!A269</f>
        <v>CfS:336</v>
      </c>
      <c r="C296" s="20" t="str">
        <f>Calculations!B269</f>
        <v>Dockesy's Farm, Hemingford Grey</v>
      </c>
      <c r="D296" s="11" t="str">
        <f>Calculations!C269</f>
        <v>Residential</v>
      </c>
      <c r="E296" s="34">
        <f>Calculations!D269</f>
        <v>5.46382779185</v>
      </c>
      <c r="F296" s="34">
        <f>Calculations!H269</f>
        <v>0</v>
      </c>
      <c r="G296" s="34">
        <f>Calculations!L269</f>
        <v>0</v>
      </c>
      <c r="H296" s="34">
        <f>Calculations!G269</f>
        <v>0.27721395163000001</v>
      </c>
      <c r="I296" s="34">
        <f>Calculations!K269</f>
        <v>5.0736216841149382</v>
      </c>
      <c r="J296" s="34">
        <f>Calculations!F269</f>
        <v>5.1866138402199997</v>
      </c>
      <c r="K296" s="34">
        <f>Calculations!J269</f>
        <v>94.926378315885046</v>
      </c>
      <c r="L296" s="34">
        <f>Calculations!E269</f>
        <v>0</v>
      </c>
      <c r="M296" s="34">
        <f>Calculations!I269</f>
        <v>0</v>
      </c>
      <c r="N296" s="34">
        <f>Calculations!Q269</f>
        <v>0.30451718261000005</v>
      </c>
      <c r="O296" s="34">
        <f>Calculations!V269</f>
        <v>5.5733305332980381</v>
      </c>
      <c r="P296" s="34">
        <f>Calculations!N269</f>
        <v>2.440939416E-2</v>
      </c>
      <c r="Q296" s="34">
        <f>Calculations!T269</f>
        <v>0.65913241800408306</v>
      </c>
      <c r="R296" s="34">
        <f>Calculations!M269</f>
        <v>1.160446608E-2</v>
      </c>
      <c r="S296" s="34">
        <f>Calculations!R269</f>
        <v>0.21238711251678816</v>
      </c>
      <c r="T296" s="34">
        <f>Calculations!X269</f>
        <v>5.2470804498700003</v>
      </c>
      <c r="U296" s="34">
        <f>Calculations!AA269</f>
        <v>96.033049535285386</v>
      </c>
      <c r="V296" s="34">
        <f>Calculations!Y269</f>
        <v>0.21884901172999999</v>
      </c>
      <c r="W296" s="34">
        <f>Calculations!AB269</f>
        <v>4.0054156182674969</v>
      </c>
      <c r="X296" s="34">
        <f>Calculations!Z269</f>
        <v>0</v>
      </c>
      <c r="Y296" s="34">
        <f>Calculations!AC269</f>
        <v>0</v>
      </c>
      <c r="Z296" s="34">
        <f>Calculations!AE269</f>
        <v>7.8030028400000007E-2</v>
      </c>
      <c r="AA296" s="34">
        <f>Calculations!AG269</f>
        <v>1.4281202002082094</v>
      </c>
      <c r="AB296" s="34">
        <f>Calculations!AF269</f>
        <v>0.16246251595</v>
      </c>
      <c r="AC296" s="34">
        <f>Calculations!AH269</f>
        <v>2.9734194074039757</v>
      </c>
      <c r="AD296" s="21" t="s">
        <v>54</v>
      </c>
      <c r="AE296" s="20" t="s">
        <v>786</v>
      </c>
      <c r="AF296" s="26" t="s">
        <v>787</v>
      </c>
      <c r="AG296" s="26" t="s">
        <v>788</v>
      </c>
      <c r="AH296" s="26"/>
      <c r="AI296" s="20"/>
    </row>
    <row r="297" spans="2:35" x14ac:dyDescent="0.2">
      <c r="B297" s="11" t="str">
        <f>Calculations!A270</f>
        <v>CfS:342</v>
      </c>
      <c r="C297" s="20" t="str">
        <f>Calculations!B270</f>
        <v>Land to north of Spittals Way Brampton</v>
      </c>
      <c r="D297" s="11" t="str">
        <f>Calculations!C270</f>
        <v>Residential</v>
      </c>
      <c r="E297" s="34">
        <f>Calculations!D270</f>
        <v>1.4648374185099999</v>
      </c>
      <c r="F297" s="34">
        <f>Calculations!H270</f>
        <v>1.3934325412099999</v>
      </c>
      <c r="G297" s="34">
        <f>Calculations!L270</f>
        <v>95.125405973542684</v>
      </c>
      <c r="H297" s="34">
        <f>Calculations!G270</f>
        <v>7.1404877300000003E-2</v>
      </c>
      <c r="I297" s="34">
        <f>Calculations!K270</f>
        <v>4.8745940264573155</v>
      </c>
      <c r="J297" s="34">
        <f>Calculations!F270</f>
        <v>0</v>
      </c>
      <c r="K297" s="34">
        <f>Calculations!J270</f>
        <v>0</v>
      </c>
      <c r="L297" s="34">
        <f>Calculations!E270</f>
        <v>0</v>
      </c>
      <c r="M297" s="34">
        <f>Calculations!I270</f>
        <v>0</v>
      </c>
      <c r="N297" s="34">
        <f>Calculations!Q270</f>
        <v>0.13936534412999999</v>
      </c>
      <c r="O297" s="34">
        <f>Calculations!V270</f>
        <v>9.5140486151534347</v>
      </c>
      <c r="P297" s="34">
        <f>Calculations!N270</f>
        <v>1.492647295E-2</v>
      </c>
      <c r="Q297" s="34">
        <f>Calculations!T270</f>
        <v>1.2147591702087943</v>
      </c>
      <c r="R297" s="34">
        <f>Calculations!M270</f>
        <v>2.8677739199999999E-3</v>
      </c>
      <c r="S297" s="34">
        <f>Calculations!R270</f>
        <v>0.19577421246632518</v>
      </c>
      <c r="T297" s="34">
        <f>Calculations!X270</f>
        <v>0</v>
      </c>
      <c r="U297" s="34">
        <f>Calculations!AA270</f>
        <v>0</v>
      </c>
      <c r="V297" s="34">
        <f>Calculations!Y270</f>
        <v>7.1404877300000003E-2</v>
      </c>
      <c r="W297" s="34">
        <f>Calculations!AB270</f>
        <v>4.8745940264573155</v>
      </c>
      <c r="X297" s="34">
        <f>Calculations!Z270</f>
        <v>0</v>
      </c>
      <c r="Y297" s="34">
        <f>Calculations!AC270</f>
        <v>0</v>
      </c>
      <c r="Z297" s="34">
        <f>Calculations!AE270</f>
        <v>6.6236974350000005E-2</v>
      </c>
      <c r="AA297" s="34">
        <f>Calculations!AG270</f>
        <v>4.5217969935103639</v>
      </c>
      <c r="AB297" s="34">
        <f>Calculations!AF270</f>
        <v>6.5058309209999998E-2</v>
      </c>
      <c r="AC297" s="34">
        <f>Calculations!AH270</f>
        <v>4.4413331054975274</v>
      </c>
      <c r="AD297" s="21" t="s">
        <v>54</v>
      </c>
      <c r="AE297" s="20" t="s">
        <v>786</v>
      </c>
      <c r="AF297" s="26" t="s">
        <v>787</v>
      </c>
      <c r="AG297" s="26" t="s">
        <v>788</v>
      </c>
      <c r="AH297" s="26"/>
      <c r="AI297" s="20"/>
    </row>
    <row r="298" spans="2:35" ht="63.75" x14ac:dyDescent="0.2">
      <c r="B298" s="11" t="str">
        <f>Calculations!A271</f>
        <v>CfS:343</v>
      </c>
      <c r="C298" s="20" t="str">
        <f>Calculations!B271</f>
        <v>Land North of Spittals Way, Brampton</v>
      </c>
      <c r="D298" s="11" t="str">
        <f>Calculations!C271</f>
        <v>Employment</v>
      </c>
      <c r="E298" s="34">
        <f>Calculations!D271</f>
        <v>7.4484734392699998</v>
      </c>
      <c r="F298" s="34">
        <f>Calculations!H271</f>
        <v>2.640851378719999</v>
      </c>
      <c r="G298" s="34">
        <f>Calculations!L271</f>
        <v>35.454934494319957</v>
      </c>
      <c r="H298" s="34">
        <f>Calculations!G271</f>
        <v>1.44463699817</v>
      </c>
      <c r="I298" s="34">
        <f>Calculations!K271</f>
        <v>19.395074842497984</v>
      </c>
      <c r="J298" s="34">
        <f>Calculations!F271</f>
        <v>0.32612731954000002</v>
      </c>
      <c r="K298" s="34">
        <f>Calculations!J271</f>
        <v>4.3784450894405369</v>
      </c>
      <c r="L298" s="34">
        <f>Calculations!E271</f>
        <v>3.0368577428400001</v>
      </c>
      <c r="M298" s="34">
        <f>Calculations!I271</f>
        <v>40.77154557374152</v>
      </c>
      <c r="N298" s="34">
        <f>Calculations!Q271</f>
        <v>0.48465229033000001</v>
      </c>
      <c r="O298" s="34">
        <f>Calculations!V271</f>
        <v>6.5067331484973279</v>
      </c>
      <c r="P298" s="34">
        <f>Calculations!N271</f>
        <v>2.3952423350000002E-2</v>
      </c>
      <c r="Q298" s="34">
        <f>Calculations!T271</f>
        <v>0.37129956783078077</v>
      </c>
      <c r="R298" s="34">
        <f>Calculations!M271</f>
        <v>3.70372634E-3</v>
      </c>
      <c r="S298" s="34">
        <f>Calculations!R271</f>
        <v>4.9724636466757545E-2</v>
      </c>
      <c r="T298" s="34">
        <f>Calculations!X271</f>
        <v>3.3630414744500001</v>
      </c>
      <c r="U298" s="34">
        <f>Calculations!AA271</f>
        <v>45.150748027364926</v>
      </c>
      <c r="V298" s="34">
        <f>Calculations!Y271</f>
        <v>1.44458120226</v>
      </c>
      <c r="W298" s="34">
        <f>Calculations!AB271</f>
        <v>19.39432575061419</v>
      </c>
      <c r="X298" s="34">
        <f>Calculations!Z271</f>
        <v>9.9086766679999994E-2</v>
      </c>
      <c r="Y298" s="34">
        <f>Calculations!AC271</f>
        <v>1.330296301489009</v>
      </c>
      <c r="Z298" s="34">
        <f>Calculations!AE271</f>
        <v>0.33354367133000001</v>
      </c>
      <c r="AA298" s="34">
        <f>Calculations!AG271</f>
        <v>4.4780138379964409</v>
      </c>
      <c r="AB298" s="34">
        <f>Calculations!AF271</f>
        <v>0.48316391323000002</v>
      </c>
      <c r="AC298" s="34">
        <f>Calculations!AH271</f>
        <v>6.4867508378650172</v>
      </c>
      <c r="AD298" s="21" t="s">
        <v>55</v>
      </c>
      <c r="AE298" s="20" t="s">
        <v>782</v>
      </c>
      <c r="AF298" s="26" t="s">
        <v>783</v>
      </c>
      <c r="AG298" s="26" t="s">
        <v>784</v>
      </c>
      <c r="AH298" s="26"/>
      <c r="AI298" s="20"/>
    </row>
    <row r="299" spans="2:35" ht="63.75" x14ac:dyDescent="0.2">
      <c r="B299" s="11" t="str">
        <f>Calculations!A272</f>
        <v>CfS:344</v>
      </c>
      <c r="C299" s="20" t="str">
        <f>Calculations!B272</f>
        <v>Land at Hinchingbrooke School, Huntingdon</v>
      </c>
      <c r="D299" s="11" t="str">
        <f>Calculations!C272</f>
        <v>Residential</v>
      </c>
      <c r="E299" s="34">
        <f>Calculations!D272</f>
        <v>4.5133755396900002</v>
      </c>
      <c r="F299" s="34">
        <f>Calculations!H272</f>
        <v>3.2400123082400003</v>
      </c>
      <c r="G299" s="34">
        <f>Calculations!L272</f>
        <v>71.786898292592326</v>
      </c>
      <c r="H299" s="34">
        <f>Calculations!G272</f>
        <v>5.79021729E-2</v>
      </c>
      <c r="I299" s="34">
        <f>Calculations!K272</f>
        <v>1.2829017304413581</v>
      </c>
      <c r="J299" s="34">
        <f>Calculations!F272</f>
        <v>0.19741209883999999</v>
      </c>
      <c r="K299" s="34">
        <f>Calculations!J272</f>
        <v>4.3739346992951349</v>
      </c>
      <c r="L299" s="34">
        <f>Calculations!E272</f>
        <v>1.01804895971</v>
      </c>
      <c r="M299" s="34">
        <f>Calculations!I272</f>
        <v>22.556265277671187</v>
      </c>
      <c r="N299" s="34">
        <f>Calculations!Q272</f>
        <v>0.48614144398000003</v>
      </c>
      <c r="O299" s="34">
        <f>Calculations!V272</f>
        <v>10.771127722586774</v>
      </c>
      <c r="P299" s="34">
        <f>Calculations!N272</f>
        <v>6.5387042670000006E-2</v>
      </c>
      <c r="Q299" s="34">
        <f>Calculations!T272</f>
        <v>2.1737349096534202</v>
      </c>
      <c r="R299" s="34">
        <f>Calculations!M272</f>
        <v>3.2721777039999997E-2</v>
      </c>
      <c r="S299" s="34">
        <f>Calculations!R272</f>
        <v>0.72499566571071283</v>
      </c>
      <c r="T299" s="34">
        <f>Calculations!X272</f>
        <v>1.21999659426</v>
      </c>
      <c r="U299" s="34">
        <f>Calculations!AA272</f>
        <v>27.030690965808596</v>
      </c>
      <c r="V299" s="34">
        <f>Calculations!Y272</f>
        <v>5.3681647190000001E-2</v>
      </c>
      <c r="W299" s="34">
        <f>Calculations!AB272</f>
        <v>1.1893902184281149</v>
      </c>
      <c r="X299" s="34">
        <f>Calculations!Z272</f>
        <v>1.32370041E-2</v>
      </c>
      <c r="Y299" s="34">
        <f>Calculations!AC272</f>
        <v>0.29328390654833875</v>
      </c>
      <c r="Z299" s="34">
        <f>Calculations!AE272</f>
        <v>0.15733861393000001</v>
      </c>
      <c r="AA299" s="34">
        <f>Calculations!AG272</f>
        <v>3.4860519038663189</v>
      </c>
      <c r="AB299" s="34">
        <f>Calculations!AF272</f>
        <v>0.19395862535</v>
      </c>
      <c r="AC299" s="34">
        <f>Calculations!AH272</f>
        <v>4.2974182769493625</v>
      </c>
      <c r="AD299" s="21" t="s">
        <v>54</v>
      </c>
      <c r="AE299" s="20" t="s">
        <v>782</v>
      </c>
      <c r="AF299" s="26" t="s">
        <v>783</v>
      </c>
      <c r="AG299" s="26" t="s">
        <v>784</v>
      </c>
      <c r="AH299" s="26"/>
      <c r="AI299" s="20"/>
    </row>
    <row r="300" spans="2:35" x14ac:dyDescent="0.2">
      <c r="B300" s="11" t="str">
        <f>Calculations!A273</f>
        <v>CfS:345</v>
      </c>
      <c r="C300" s="20" t="str">
        <f>Calculations!B273</f>
        <v>Frontage Dev New Farm, Earith</v>
      </c>
      <c r="D300" s="11" t="str">
        <f>Calculations!C273</f>
        <v>Residential</v>
      </c>
      <c r="E300" s="34">
        <f>Calculations!D273</f>
        <v>1.16646957437</v>
      </c>
      <c r="F300" s="34">
        <f>Calculations!H273</f>
        <v>1.16646957437</v>
      </c>
      <c r="G300" s="34">
        <f>Calculations!L273</f>
        <v>100</v>
      </c>
      <c r="H300" s="34">
        <f>Calculations!G273</f>
        <v>0</v>
      </c>
      <c r="I300" s="34">
        <f>Calculations!K273</f>
        <v>0</v>
      </c>
      <c r="J300" s="34">
        <f>Calculations!F273</f>
        <v>0</v>
      </c>
      <c r="K300" s="34">
        <f>Calculations!J273</f>
        <v>0</v>
      </c>
      <c r="L300" s="34">
        <f>Calculations!E273</f>
        <v>0</v>
      </c>
      <c r="M300" s="34">
        <f>Calculations!I273</f>
        <v>0</v>
      </c>
      <c r="N300" s="34">
        <f>Calculations!Q273</f>
        <v>0.15182767815999998</v>
      </c>
      <c r="O300" s="34">
        <f>Calculations!V273</f>
        <v>13.015999859404886</v>
      </c>
      <c r="P300" s="34">
        <f>Calculations!N273</f>
        <v>1.0003256699999999E-2</v>
      </c>
      <c r="Q300" s="34">
        <f>Calculations!T273</f>
        <v>1.9209497660581487</v>
      </c>
      <c r="R300" s="34">
        <f>Calculations!M273</f>
        <v>1.240403786E-2</v>
      </c>
      <c r="S300" s="34">
        <f>Calculations!R273</f>
        <v>1.0633828890650072</v>
      </c>
      <c r="T300" s="34">
        <f>Calculations!X273</f>
        <v>0</v>
      </c>
      <c r="U300" s="34">
        <f>Calculations!AA273</f>
        <v>0</v>
      </c>
      <c r="V300" s="34">
        <f>Calculations!Y273</f>
        <v>0</v>
      </c>
      <c r="W300" s="34">
        <f>Calculations!AB273</f>
        <v>0</v>
      </c>
      <c r="X300" s="34">
        <f>Calculations!Z273</f>
        <v>0</v>
      </c>
      <c r="Y300" s="34">
        <f>Calculations!AC273</f>
        <v>0</v>
      </c>
      <c r="Z300" s="34">
        <f>Calculations!AE273</f>
        <v>3.7683197129999998E-2</v>
      </c>
      <c r="AA300" s="34">
        <f>Calculations!AG273</f>
        <v>3.2305340797553477</v>
      </c>
      <c r="AB300" s="34">
        <f>Calculations!AF273</f>
        <v>8.6535496670000003E-2</v>
      </c>
      <c r="AC300" s="34">
        <f>Calculations!AH273</f>
        <v>7.4185815533797408</v>
      </c>
      <c r="AD300" s="21" t="s">
        <v>54</v>
      </c>
      <c r="AE300" s="20" t="s">
        <v>786</v>
      </c>
      <c r="AF300" s="26" t="s">
        <v>795</v>
      </c>
      <c r="AG300" s="26" t="s">
        <v>796</v>
      </c>
      <c r="AH300" s="26"/>
      <c r="AI300" s="20"/>
    </row>
    <row r="301" spans="2:35" x14ac:dyDescent="0.2">
      <c r="B301" s="11" t="str">
        <f>Calculations!A274</f>
        <v>CfS:347</v>
      </c>
      <c r="C301" s="20" t="str">
        <f>Calculations!B274</f>
        <v>Amber Centre, Huntingdon</v>
      </c>
      <c r="D301" s="11" t="str">
        <f>Calculations!C274</f>
        <v>Residential</v>
      </c>
      <c r="E301" s="34">
        <f>Calculations!D274</f>
        <v>0.34544623394399998</v>
      </c>
      <c r="F301" s="34">
        <f>Calculations!H274</f>
        <v>0.34544623394399998</v>
      </c>
      <c r="G301" s="34">
        <f>Calculations!L274</f>
        <v>100</v>
      </c>
      <c r="H301" s="34">
        <f>Calculations!G274</f>
        <v>0</v>
      </c>
      <c r="I301" s="34">
        <f>Calculations!K274</f>
        <v>0</v>
      </c>
      <c r="J301" s="34">
        <f>Calculations!F274</f>
        <v>0</v>
      </c>
      <c r="K301" s="34">
        <f>Calculations!J274</f>
        <v>0</v>
      </c>
      <c r="L301" s="34">
        <f>Calculations!E274</f>
        <v>0</v>
      </c>
      <c r="M301" s="34">
        <f>Calculations!I274</f>
        <v>0</v>
      </c>
      <c r="N301" s="34">
        <f>Calculations!Q274</f>
        <v>3.2229398610000001E-2</v>
      </c>
      <c r="O301" s="34">
        <f>Calculations!V274</f>
        <v>9.3297872268089872</v>
      </c>
      <c r="P301" s="34">
        <f>Calculations!N274</f>
        <v>0</v>
      </c>
      <c r="Q301" s="34">
        <f>Calculations!T274</f>
        <v>0</v>
      </c>
      <c r="R301" s="34">
        <f>Calculations!M274</f>
        <v>0</v>
      </c>
      <c r="S301" s="34">
        <f>Calculations!R274</f>
        <v>0</v>
      </c>
      <c r="T301" s="34">
        <f>Calculations!X274</f>
        <v>0</v>
      </c>
      <c r="U301" s="34">
        <f>Calculations!AA274</f>
        <v>0</v>
      </c>
      <c r="V301" s="34">
        <f>Calculations!Y274</f>
        <v>0</v>
      </c>
      <c r="W301" s="34">
        <f>Calculations!AB274</f>
        <v>0</v>
      </c>
      <c r="X301" s="34">
        <f>Calculations!Z274</f>
        <v>0</v>
      </c>
      <c r="Y301" s="34">
        <f>Calculations!AC274</f>
        <v>0</v>
      </c>
      <c r="Z301" s="34">
        <f>Calculations!AE274</f>
        <v>1.021021E-5</v>
      </c>
      <c r="AA301" s="34">
        <f>Calculations!AG274</f>
        <v>2.9556582173233849E-3</v>
      </c>
      <c r="AB301" s="34">
        <f>Calculations!AF274</f>
        <v>3.1418854439999998E-2</v>
      </c>
      <c r="AC301" s="34">
        <f>Calculations!AH274</f>
        <v>9.0951503744265114</v>
      </c>
      <c r="AD301" s="21" t="s">
        <v>54</v>
      </c>
      <c r="AE301" s="20" t="s">
        <v>786</v>
      </c>
      <c r="AF301" s="26" t="s">
        <v>797</v>
      </c>
      <c r="AG301" s="26" t="s">
        <v>796</v>
      </c>
      <c r="AH301" s="26"/>
      <c r="AI301" s="20"/>
    </row>
    <row r="302" spans="2:35" x14ac:dyDescent="0.2">
      <c r="B302" s="11" t="str">
        <f>Calculations!A275</f>
        <v>CfS:349</v>
      </c>
      <c r="C302" s="20" t="str">
        <f>Calculations!B275</f>
        <v>St Gidding School, Great Gidding</v>
      </c>
      <c r="D302" s="11" t="str">
        <f>Calculations!C275</f>
        <v>Residential</v>
      </c>
      <c r="E302" s="34">
        <f>Calculations!D275</f>
        <v>0.20629270720099999</v>
      </c>
      <c r="F302" s="34">
        <f>Calculations!H275</f>
        <v>0.20629270720099999</v>
      </c>
      <c r="G302" s="34">
        <f>Calculations!L275</f>
        <v>100</v>
      </c>
      <c r="H302" s="34">
        <f>Calculations!G275</f>
        <v>0</v>
      </c>
      <c r="I302" s="34">
        <f>Calculations!K275</f>
        <v>0</v>
      </c>
      <c r="J302" s="34">
        <f>Calculations!F275</f>
        <v>0</v>
      </c>
      <c r="K302" s="34">
        <f>Calculations!J275</f>
        <v>0</v>
      </c>
      <c r="L302" s="34">
        <f>Calculations!E275</f>
        <v>0</v>
      </c>
      <c r="M302" s="34">
        <f>Calculations!I275</f>
        <v>0</v>
      </c>
      <c r="N302" s="34">
        <f>Calculations!Q275</f>
        <v>0</v>
      </c>
      <c r="O302" s="34">
        <f>Calculations!V275</f>
        <v>0</v>
      </c>
      <c r="P302" s="34">
        <f>Calculations!N275</f>
        <v>0</v>
      </c>
      <c r="Q302" s="34">
        <f>Calculations!T275</f>
        <v>0</v>
      </c>
      <c r="R302" s="34">
        <f>Calculations!M275</f>
        <v>0</v>
      </c>
      <c r="S302" s="34">
        <f>Calculations!R275</f>
        <v>0</v>
      </c>
      <c r="T302" s="34">
        <f>Calculations!X275</f>
        <v>0</v>
      </c>
      <c r="U302" s="34">
        <f>Calculations!AA275</f>
        <v>0</v>
      </c>
      <c r="V302" s="34">
        <f>Calculations!Y275</f>
        <v>0</v>
      </c>
      <c r="W302" s="34">
        <f>Calculations!AB275</f>
        <v>0</v>
      </c>
      <c r="X302" s="34">
        <f>Calculations!Z275</f>
        <v>0</v>
      </c>
      <c r="Y302" s="34">
        <f>Calculations!AC275</f>
        <v>0</v>
      </c>
      <c r="Z302" s="34">
        <f>Calculations!AE275</f>
        <v>0</v>
      </c>
      <c r="AA302" s="34">
        <f>Calculations!AG275</f>
        <v>0</v>
      </c>
      <c r="AB302" s="34">
        <f>Calculations!AF275</f>
        <v>0</v>
      </c>
      <c r="AC302" s="34">
        <f>Calculations!AH275</f>
        <v>0</v>
      </c>
      <c r="AD302" s="21" t="s">
        <v>54</v>
      </c>
      <c r="AE302" s="20" t="s">
        <v>799</v>
      </c>
      <c r="AF302" s="26" t="s">
        <v>800</v>
      </c>
      <c r="AG302" s="26" t="s">
        <v>801</v>
      </c>
      <c r="AH302" s="26"/>
      <c r="AI302" s="20"/>
    </row>
    <row r="303" spans="2:35" x14ac:dyDescent="0.2">
      <c r="B303" s="11" t="str">
        <f>Calculations!A276</f>
        <v>CfS:350</v>
      </c>
      <c r="C303" s="20" t="str">
        <f>Calculations!B276</f>
        <v>Land north of Chatteris Road, Somersham</v>
      </c>
      <c r="D303" s="11" t="str">
        <f>Calculations!C276</f>
        <v>Residential</v>
      </c>
      <c r="E303" s="34">
        <f>Calculations!D276</f>
        <v>5.87055899863</v>
      </c>
      <c r="F303" s="34">
        <f>Calculations!H276</f>
        <v>5.87055899863</v>
      </c>
      <c r="G303" s="34">
        <f>Calculations!L276</f>
        <v>100</v>
      </c>
      <c r="H303" s="34">
        <f>Calculations!G276</f>
        <v>0</v>
      </c>
      <c r="I303" s="34">
        <f>Calculations!K276</f>
        <v>0</v>
      </c>
      <c r="J303" s="34">
        <f>Calculations!F276</f>
        <v>0</v>
      </c>
      <c r="K303" s="34">
        <f>Calculations!J276</f>
        <v>0</v>
      </c>
      <c r="L303" s="34">
        <f>Calculations!E276</f>
        <v>0</v>
      </c>
      <c r="M303" s="34">
        <f>Calculations!I276</f>
        <v>0</v>
      </c>
      <c r="N303" s="34">
        <f>Calculations!Q276</f>
        <v>0.11545613205000001</v>
      </c>
      <c r="O303" s="34">
        <f>Calculations!V276</f>
        <v>1.9666974146234413</v>
      </c>
      <c r="P303" s="34">
        <f>Calculations!N276</f>
        <v>1.280431844E-2</v>
      </c>
      <c r="Q303" s="34">
        <f>Calculations!T276</f>
        <v>0.21811071897902937</v>
      </c>
      <c r="R303" s="34">
        <f>Calculations!M276</f>
        <v>0</v>
      </c>
      <c r="S303" s="34">
        <f>Calculations!R276</f>
        <v>0</v>
      </c>
      <c r="T303" s="34">
        <f>Calculations!X276</f>
        <v>0</v>
      </c>
      <c r="U303" s="34">
        <f>Calculations!AA276</f>
        <v>0</v>
      </c>
      <c r="V303" s="34">
        <f>Calculations!Y276</f>
        <v>0</v>
      </c>
      <c r="W303" s="34">
        <f>Calculations!AB276</f>
        <v>0</v>
      </c>
      <c r="X303" s="34">
        <f>Calculations!Z276</f>
        <v>0</v>
      </c>
      <c r="Y303" s="34">
        <f>Calculations!AC276</f>
        <v>0</v>
      </c>
      <c r="Z303" s="34">
        <f>Calculations!AE276</f>
        <v>2.240755732E-2</v>
      </c>
      <c r="AA303" s="34">
        <f>Calculations!AG276</f>
        <v>0.38169375906500908</v>
      </c>
      <c r="AB303" s="34">
        <f>Calculations!AF276</f>
        <v>6.6157014119999996E-2</v>
      </c>
      <c r="AC303" s="34">
        <f>Calculations!AH276</f>
        <v>1.1269286985351636</v>
      </c>
      <c r="AD303" s="21" t="s">
        <v>54</v>
      </c>
      <c r="AE303" s="20" t="s">
        <v>786</v>
      </c>
      <c r="AF303" s="26" t="s">
        <v>795</v>
      </c>
      <c r="AG303" s="26" t="s">
        <v>796</v>
      </c>
      <c r="AH303" s="26"/>
      <c r="AI303" s="20"/>
    </row>
    <row r="304" spans="2:35" x14ac:dyDescent="0.2">
      <c r="B304" s="11" t="str">
        <f>Calculations!A277</f>
        <v>CfS:269</v>
      </c>
      <c r="C304" s="20" t="str">
        <f>Calculations!B277</f>
        <v>Land West of Manor Farm, Yelling</v>
      </c>
      <c r="D304" s="11" t="str">
        <f>Calculations!C277</f>
        <v>Residential</v>
      </c>
      <c r="E304" s="34">
        <f>Calculations!D277</f>
        <v>1.06681063552</v>
      </c>
      <c r="F304" s="34">
        <f>Calculations!H277</f>
        <v>1.06681063552</v>
      </c>
      <c r="G304" s="34">
        <f>Calculations!L277</f>
        <v>100</v>
      </c>
      <c r="H304" s="34">
        <f>Calculations!G277</f>
        <v>0</v>
      </c>
      <c r="I304" s="34">
        <f>Calculations!K277</f>
        <v>0</v>
      </c>
      <c r="J304" s="34">
        <f>Calculations!F277</f>
        <v>0</v>
      </c>
      <c r="K304" s="34">
        <f>Calculations!J277</f>
        <v>0</v>
      </c>
      <c r="L304" s="34">
        <f>Calculations!E277</f>
        <v>0</v>
      </c>
      <c r="M304" s="34">
        <f>Calculations!I277</f>
        <v>0</v>
      </c>
      <c r="N304" s="34">
        <f>Calculations!Q277</f>
        <v>2.9947870269999999E-2</v>
      </c>
      <c r="O304" s="34">
        <f>Calculations!V277</f>
        <v>2.8072339432013989</v>
      </c>
      <c r="P304" s="34">
        <f>Calculations!N277</f>
        <v>1.08029722E-2</v>
      </c>
      <c r="Q304" s="34">
        <f>Calculations!T277</f>
        <v>1.012641966653647</v>
      </c>
      <c r="R304" s="34">
        <f>Calculations!M277</f>
        <v>0</v>
      </c>
      <c r="S304" s="34">
        <f>Calculations!R277</f>
        <v>0</v>
      </c>
      <c r="T304" s="34">
        <f>Calculations!X277</f>
        <v>0</v>
      </c>
      <c r="U304" s="34">
        <f>Calculations!AA277</f>
        <v>0</v>
      </c>
      <c r="V304" s="34">
        <f>Calculations!Y277</f>
        <v>0</v>
      </c>
      <c r="W304" s="34">
        <f>Calculations!AB277</f>
        <v>0</v>
      </c>
      <c r="X304" s="34">
        <f>Calculations!Z277</f>
        <v>0</v>
      </c>
      <c r="Y304" s="34">
        <f>Calculations!AC277</f>
        <v>0</v>
      </c>
      <c r="Z304" s="34">
        <f>Calculations!AE277</f>
        <v>1.208250795E-2</v>
      </c>
      <c r="AA304" s="34">
        <f>Calculations!AG277</f>
        <v>1.1325822547795066</v>
      </c>
      <c r="AB304" s="34">
        <f>Calculations!AF277</f>
        <v>1.6490797339999998E-2</v>
      </c>
      <c r="AC304" s="34">
        <f>Calculations!AH277</f>
        <v>1.5458036122748082</v>
      </c>
      <c r="AD304" s="21" t="s">
        <v>54</v>
      </c>
      <c r="AE304" s="20" t="s">
        <v>786</v>
      </c>
      <c r="AF304" s="26" t="s">
        <v>795</v>
      </c>
      <c r="AG304" s="26" t="s">
        <v>796</v>
      </c>
      <c r="AH304" s="26"/>
      <c r="AI304" s="20"/>
    </row>
    <row r="305" spans="2:35" x14ac:dyDescent="0.2">
      <c r="B305" s="11" t="str">
        <f>Calculations!A278</f>
        <v>CfS:185</v>
      </c>
      <c r="C305" s="20" t="str">
        <f>Calculations!B278</f>
        <v>Land North of Bluntisham Road, Needingworth</v>
      </c>
      <c r="D305" s="11" t="str">
        <f>Calculations!C278</f>
        <v>Mixed Use</v>
      </c>
      <c r="E305" s="34">
        <f>Calculations!D278</f>
        <v>10.5525331715</v>
      </c>
      <c r="F305" s="34">
        <f>Calculations!H278</f>
        <v>10.5525331715</v>
      </c>
      <c r="G305" s="34">
        <f>Calculations!L278</f>
        <v>100</v>
      </c>
      <c r="H305" s="34">
        <f>Calculations!G278</f>
        <v>0</v>
      </c>
      <c r="I305" s="34">
        <f>Calculations!K278</f>
        <v>0</v>
      </c>
      <c r="J305" s="34">
        <f>Calculations!F278</f>
        <v>0</v>
      </c>
      <c r="K305" s="34">
        <f>Calculations!J278</f>
        <v>0</v>
      </c>
      <c r="L305" s="34">
        <f>Calculations!E278</f>
        <v>0</v>
      </c>
      <c r="M305" s="34">
        <f>Calculations!I278</f>
        <v>0</v>
      </c>
      <c r="N305" s="34">
        <f>Calculations!Q278</f>
        <v>1.2380808501</v>
      </c>
      <c r="O305" s="34">
        <f>Calculations!V278</f>
        <v>11.732546394109196</v>
      </c>
      <c r="P305" s="34">
        <f>Calculations!N278</f>
        <v>0.14785576440000001</v>
      </c>
      <c r="Q305" s="34">
        <f>Calculations!T278</f>
        <v>3.3160403097814601</v>
      </c>
      <c r="R305" s="34">
        <f>Calculations!M278</f>
        <v>0.20207048926999999</v>
      </c>
      <c r="S305" s="34">
        <f>Calculations!R278</f>
        <v>1.9149002991598885</v>
      </c>
      <c r="T305" s="34">
        <f>Calculations!X278</f>
        <v>0</v>
      </c>
      <c r="U305" s="34">
        <f>Calculations!AA278</f>
        <v>0</v>
      </c>
      <c r="V305" s="34">
        <f>Calculations!Y278</f>
        <v>0</v>
      </c>
      <c r="W305" s="34">
        <f>Calculations!AB278</f>
        <v>0</v>
      </c>
      <c r="X305" s="34">
        <f>Calculations!Z278</f>
        <v>0</v>
      </c>
      <c r="Y305" s="34">
        <f>Calculations!AC278</f>
        <v>0</v>
      </c>
      <c r="Z305" s="34">
        <f>Calculations!AE278</f>
        <v>0.35290955069000002</v>
      </c>
      <c r="AA305" s="34">
        <f>Calculations!AG278</f>
        <v>3.3443112184961308</v>
      </c>
      <c r="AB305" s="34">
        <f>Calculations!AF278</f>
        <v>0.53448318222000002</v>
      </c>
      <c r="AC305" s="34">
        <f>Calculations!AH278</f>
        <v>5.0649751442006163</v>
      </c>
      <c r="AD305" s="21" t="s">
        <v>54</v>
      </c>
      <c r="AE305" s="20" t="s">
        <v>786</v>
      </c>
      <c r="AF305" s="26" t="s">
        <v>795</v>
      </c>
      <c r="AG305" s="26" t="s">
        <v>796</v>
      </c>
      <c r="AH305" s="26"/>
      <c r="AI305" s="20"/>
    </row>
    <row r="306" spans="2:35" ht="63.75" x14ac:dyDescent="0.2">
      <c r="B306" s="11" t="str">
        <f>Calculations!A279</f>
        <v>CfS:162</v>
      </c>
      <c r="C306" s="20" t="str">
        <f>Calculations!B279</f>
        <v>Land north of High Street, Bury</v>
      </c>
      <c r="D306" s="11" t="str">
        <f>Calculations!C279</f>
        <v>Residential</v>
      </c>
      <c r="E306" s="34">
        <f>Calculations!D279</f>
        <v>2.0971992695899999</v>
      </c>
      <c r="F306" s="34">
        <f>Calculations!H279</f>
        <v>2.0878001909899999</v>
      </c>
      <c r="G306" s="34">
        <f>Calculations!L279</f>
        <v>99.55182710883561</v>
      </c>
      <c r="H306" s="34">
        <f>Calculations!G279</f>
        <v>3.20768283E-3</v>
      </c>
      <c r="I306" s="34">
        <f>Calculations!K279</f>
        <v>0.1529507890123907</v>
      </c>
      <c r="J306" s="34">
        <f>Calculations!F279</f>
        <v>3.9708078499999999E-3</v>
      </c>
      <c r="K306" s="34">
        <f>Calculations!J279</f>
        <v>0.18933860542380831</v>
      </c>
      <c r="L306" s="34">
        <f>Calculations!E279</f>
        <v>2.2205879199999998E-3</v>
      </c>
      <c r="M306" s="34">
        <f>Calculations!I279</f>
        <v>0.10588349672819228</v>
      </c>
      <c r="N306" s="34">
        <f>Calculations!Q279</f>
        <v>0.20273342127999999</v>
      </c>
      <c r="O306" s="34">
        <f>Calculations!V279</f>
        <v>9.6668649574550987</v>
      </c>
      <c r="P306" s="34">
        <f>Calculations!N279</f>
        <v>4.149371651E-2</v>
      </c>
      <c r="Q306" s="34">
        <f>Calculations!T279</f>
        <v>2.2180463775907184</v>
      </c>
      <c r="R306" s="34">
        <f>Calculations!M279</f>
        <v>5.0231359200000004E-3</v>
      </c>
      <c r="S306" s="34">
        <f>Calculations!R279</f>
        <v>0.23951638706139819</v>
      </c>
      <c r="T306" s="34">
        <f>Calculations!X279</f>
        <v>9.0249345999999994E-3</v>
      </c>
      <c r="U306" s="34">
        <f>Calculations!AA279</f>
        <v>0.43033271710820131</v>
      </c>
      <c r="V306" s="34">
        <f>Calculations!Y279</f>
        <v>3.5703624999999998E-3</v>
      </c>
      <c r="W306" s="34">
        <f>Calculations!AB279</f>
        <v>0.1702443135362145</v>
      </c>
      <c r="X306" s="34">
        <f>Calculations!Z279</f>
        <v>6.2833614500000003E-3</v>
      </c>
      <c r="Y306" s="34">
        <f>Calculations!AC279</f>
        <v>0.29960726866114112</v>
      </c>
      <c r="Z306" s="34">
        <f>Calculations!AE279</f>
        <v>8.4630913939999997E-2</v>
      </c>
      <c r="AA306" s="34">
        <f>Calculations!AG279</f>
        <v>4.0354254918534869</v>
      </c>
      <c r="AB306" s="34">
        <f>Calculations!AF279</f>
        <v>9.5519595750000005E-2</v>
      </c>
      <c r="AC306" s="34">
        <f>Calculations!AH279</f>
        <v>4.5546265981998921</v>
      </c>
      <c r="AD306" s="21" t="s">
        <v>54</v>
      </c>
      <c r="AE306" s="20" t="s">
        <v>782</v>
      </c>
      <c r="AF306" s="26" t="s">
        <v>783</v>
      </c>
      <c r="AG306" s="26" t="s">
        <v>784</v>
      </c>
      <c r="AH306" s="26"/>
      <c r="AI306" s="20"/>
    </row>
    <row r="307" spans="2:35" x14ac:dyDescent="0.2">
      <c r="B307" s="11" t="str">
        <f>Calculations!A280</f>
        <v>CfS:274</v>
      </c>
      <c r="C307" s="20" t="str">
        <f>Calculations!B280</f>
        <v>Land South of Manor Farm, Yelling</v>
      </c>
      <c r="D307" s="11" t="str">
        <f>Calculations!C280</f>
        <v>Residential</v>
      </c>
      <c r="E307" s="34">
        <f>Calculations!D280</f>
        <v>3.0080457081500001</v>
      </c>
      <c r="F307" s="34">
        <f>Calculations!H280</f>
        <v>3.0080457081500001</v>
      </c>
      <c r="G307" s="34">
        <f>Calculations!L280</f>
        <v>100</v>
      </c>
      <c r="H307" s="34">
        <f>Calculations!G280</f>
        <v>0</v>
      </c>
      <c r="I307" s="34">
        <f>Calculations!K280</f>
        <v>0</v>
      </c>
      <c r="J307" s="34">
        <f>Calculations!F280</f>
        <v>0</v>
      </c>
      <c r="K307" s="34">
        <f>Calculations!J280</f>
        <v>0</v>
      </c>
      <c r="L307" s="34">
        <f>Calculations!E280</f>
        <v>0</v>
      </c>
      <c r="M307" s="34">
        <f>Calculations!I280</f>
        <v>0</v>
      </c>
      <c r="N307" s="34">
        <f>Calculations!Q280</f>
        <v>2.913378229E-2</v>
      </c>
      <c r="O307" s="34">
        <f>Calculations!V280</f>
        <v>0.96852857691174432</v>
      </c>
      <c r="P307" s="34">
        <f>Calculations!N280</f>
        <v>1.1101075950000001E-2</v>
      </c>
      <c r="Q307" s="34">
        <f>Calculations!T280</f>
        <v>0.38467126708378441</v>
      </c>
      <c r="R307" s="34">
        <f>Calculations!M280</f>
        <v>4.7001159000000002E-4</v>
      </c>
      <c r="S307" s="34">
        <f>Calculations!R280</f>
        <v>1.5625147873469823E-2</v>
      </c>
      <c r="T307" s="34">
        <f>Calculations!X280</f>
        <v>0</v>
      </c>
      <c r="U307" s="34">
        <f>Calculations!AA280</f>
        <v>0</v>
      </c>
      <c r="V307" s="34">
        <f>Calculations!Y280</f>
        <v>0</v>
      </c>
      <c r="W307" s="34">
        <f>Calculations!AB280</f>
        <v>0</v>
      </c>
      <c r="X307" s="34">
        <f>Calculations!Z280</f>
        <v>0</v>
      </c>
      <c r="Y307" s="34">
        <f>Calculations!AC280</f>
        <v>0</v>
      </c>
      <c r="Z307" s="34">
        <f>Calculations!AE280</f>
        <v>1.2380439720000001E-2</v>
      </c>
      <c r="AA307" s="34">
        <f>Calculations!AG280</f>
        <v>0.41157751314936586</v>
      </c>
      <c r="AB307" s="34">
        <f>Calculations!AF280</f>
        <v>6.2015680699999999E-3</v>
      </c>
      <c r="AC307" s="34">
        <f>Calculations!AH280</f>
        <v>0.20616601846166993</v>
      </c>
      <c r="AD307" s="21" t="s">
        <v>54</v>
      </c>
      <c r="AE307" s="20" t="s">
        <v>786</v>
      </c>
      <c r="AF307" s="26" t="s">
        <v>795</v>
      </c>
      <c r="AG307" s="26" t="s">
        <v>796</v>
      </c>
      <c r="AH307" s="26"/>
      <c r="AI307" s="20"/>
    </row>
    <row r="308" spans="2:35" x14ac:dyDescent="0.2">
      <c r="B308" s="11" t="str">
        <f>Calculations!A281</f>
        <v>CfS:147</v>
      </c>
      <c r="C308" s="20" t="str">
        <f>Calculations!B281</f>
        <v>Chestnut Farm, Ramsey Mereside</v>
      </c>
      <c r="D308" s="11" t="str">
        <f>Calculations!C281</f>
        <v>Residential</v>
      </c>
      <c r="E308" s="34">
        <f>Calculations!D281</f>
        <v>4.3198679060499998</v>
      </c>
      <c r="F308" s="34">
        <f>Calculations!H281</f>
        <v>0</v>
      </c>
      <c r="G308" s="34">
        <f>Calculations!L281</f>
        <v>0</v>
      </c>
      <c r="H308" s="34">
        <f>Calculations!G281</f>
        <v>0</v>
      </c>
      <c r="I308" s="34">
        <f>Calculations!K281</f>
        <v>0</v>
      </c>
      <c r="J308" s="34">
        <f>Calculations!F281</f>
        <v>4.3198679060499998</v>
      </c>
      <c r="K308" s="34">
        <f>Calculations!J281</f>
        <v>100</v>
      </c>
      <c r="L308" s="34">
        <f>Calculations!E281</f>
        <v>0</v>
      </c>
      <c r="M308" s="34">
        <f>Calculations!I281</f>
        <v>0</v>
      </c>
      <c r="N308" s="34">
        <f>Calculations!Q281</f>
        <v>0.18367876909</v>
      </c>
      <c r="O308" s="34">
        <f>Calculations!V281</f>
        <v>4.2519533718324309</v>
      </c>
      <c r="P308" s="34">
        <f>Calculations!N281</f>
        <v>5.6914067400000001E-3</v>
      </c>
      <c r="Q308" s="34">
        <f>Calculations!T281</f>
        <v>0.32494308241094466</v>
      </c>
      <c r="R308" s="34">
        <f>Calculations!M281</f>
        <v>8.3457051900000002E-3</v>
      </c>
      <c r="S308" s="34">
        <f>Calculations!R281</f>
        <v>0.19319352747596269</v>
      </c>
      <c r="T308" s="34">
        <f>Calculations!X281</f>
        <v>4.3198679060499998</v>
      </c>
      <c r="U308" s="34">
        <f>Calculations!AA281</f>
        <v>100</v>
      </c>
      <c r="V308" s="34">
        <f>Calculations!Y281</f>
        <v>0</v>
      </c>
      <c r="W308" s="34">
        <f>Calculations!AB281</f>
        <v>0</v>
      </c>
      <c r="X308" s="34">
        <f>Calculations!Z281</f>
        <v>0</v>
      </c>
      <c r="Y308" s="34">
        <f>Calculations!AC281</f>
        <v>0</v>
      </c>
      <c r="Z308" s="34">
        <f>Calculations!AE281</f>
        <v>5.8131788599999996E-3</v>
      </c>
      <c r="AA308" s="34">
        <f>Calculations!AG281</f>
        <v>0.13456844020296568</v>
      </c>
      <c r="AB308" s="34">
        <f>Calculations!AF281</f>
        <v>8.6765821810000004E-2</v>
      </c>
      <c r="AC308" s="34">
        <f>Calculations!AH281</f>
        <v>2.008529512869687</v>
      </c>
      <c r="AD308" s="21" t="s">
        <v>54</v>
      </c>
      <c r="AE308" s="20" t="s">
        <v>786</v>
      </c>
      <c r="AF308" s="26" t="s">
        <v>787</v>
      </c>
      <c r="AG308" s="26" t="s">
        <v>788</v>
      </c>
      <c r="AH308" s="26"/>
      <c r="AI308" s="20"/>
    </row>
    <row r="309" spans="2:35" ht="63.75" x14ac:dyDescent="0.2">
      <c r="B309" s="11" t="str">
        <f>Calculations!A282</f>
        <v>CfS:276</v>
      </c>
      <c r="C309" s="20" t="str">
        <f>Calculations!B282</f>
        <v>Huntingdon Racecourse</v>
      </c>
      <c r="D309" s="11" t="str">
        <f>Calculations!C282</f>
        <v>Employment</v>
      </c>
      <c r="E309" s="34">
        <f>Calculations!D282</f>
        <v>68.643836269900007</v>
      </c>
      <c r="F309" s="34">
        <f>Calculations!H282</f>
        <v>5.4804461495600032</v>
      </c>
      <c r="G309" s="34">
        <f>Calculations!L282</f>
        <v>7.9838867513340777</v>
      </c>
      <c r="H309" s="34">
        <f>Calculations!G282</f>
        <v>4.5765630179699999</v>
      </c>
      <c r="I309" s="34">
        <f>Calculations!K282</f>
        <v>6.6671142911877164</v>
      </c>
      <c r="J309" s="34">
        <f>Calculations!F282</f>
        <v>8.5233288413300006</v>
      </c>
      <c r="K309" s="34">
        <f>Calculations!J282</f>
        <v>12.4167431549385</v>
      </c>
      <c r="L309" s="34">
        <f>Calculations!E282</f>
        <v>50.063498261040003</v>
      </c>
      <c r="M309" s="34">
        <f>Calculations!I282</f>
        <v>72.9322558025397</v>
      </c>
      <c r="N309" s="34">
        <f>Calculations!Q282</f>
        <v>9.0594433152100002</v>
      </c>
      <c r="O309" s="34">
        <f>Calculations!V282</f>
        <v>13.197752059761442</v>
      </c>
      <c r="P309" s="34">
        <f>Calculations!N282</f>
        <v>1.2600001459500001</v>
      </c>
      <c r="Q309" s="34">
        <f>Calculations!T282</f>
        <v>3.806975337530631</v>
      </c>
      <c r="R309" s="34">
        <f>Calculations!M282</f>
        <v>1.3532537715799999</v>
      </c>
      <c r="S309" s="34">
        <f>Calculations!R282</f>
        <v>1.9714133782662659</v>
      </c>
      <c r="T309" s="34">
        <f>Calculations!X282</f>
        <v>58.571803825810001</v>
      </c>
      <c r="U309" s="34">
        <f>Calculations!AA282</f>
        <v>85.327113122745814</v>
      </c>
      <c r="V309" s="34">
        <f>Calculations!Y282</f>
        <v>4.5915980730800001</v>
      </c>
      <c r="W309" s="34">
        <f>Calculations!AB282</f>
        <v>6.6890172848532856</v>
      </c>
      <c r="X309" s="34">
        <f>Calculations!Z282</f>
        <v>1.74548023698</v>
      </c>
      <c r="Y309" s="34">
        <f>Calculations!AC282</f>
        <v>2.5428069464488607</v>
      </c>
      <c r="Z309" s="34">
        <f>Calculations!AE282</f>
        <v>3.47107209685</v>
      </c>
      <c r="AA309" s="34">
        <f>Calculations!AG282</f>
        <v>5.056640603829492</v>
      </c>
      <c r="AB309" s="34">
        <f>Calculations!AF282</f>
        <v>4.3727261836900002</v>
      </c>
      <c r="AC309" s="34">
        <f>Calculations!AH282</f>
        <v>6.3701658026467562</v>
      </c>
      <c r="AD309" s="21" t="s">
        <v>55</v>
      </c>
      <c r="AE309" s="20" t="s">
        <v>782</v>
      </c>
      <c r="AF309" s="26" t="s">
        <v>783</v>
      </c>
      <c r="AG309" s="26" t="s">
        <v>784</v>
      </c>
      <c r="AH309" s="26"/>
      <c r="AI309" s="20"/>
    </row>
    <row r="310" spans="2:35" ht="63.75" x14ac:dyDescent="0.2">
      <c r="B310" s="11" t="str">
        <f>Calculations!A283</f>
        <v>CfS:239</v>
      </c>
      <c r="C310" s="20" t="str">
        <f>Calculations!B283</f>
        <v>Land North of Priory Park, St Neots</v>
      </c>
      <c r="D310" s="11" t="str">
        <f>Calculations!C283</f>
        <v>Mixed Use</v>
      </c>
      <c r="E310" s="34">
        <f>Calculations!D283</f>
        <v>48.815616547499999</v>
      </c>
      <c r="F310" s="34">
        <f>Calculations!H283</f>
        <v>28.189399150780002</v>
      </c>
      <c r="G310" s="34">
        <f>Calculations!L283</f>
        <v>57.746682607911602</v>
      </c>
      <c r="H310" s="34">
        <f>Calculations!G283</f>
        <v>18.373648002820001</v>
      </c>
      <c r="I310" s="34">
        <f>Calculations!K283</f>
        <v>37.638873176868586</v>
      </c>
      <c r="J310" s="34">
        <f>Calculations!F283</f>
        <v>1.04090072789</v>
      </c>
      <c r="K310" s="34">
        <f>Calculations!J283</f>
        <v>2.1323109314355424</v>
      </c>
      <c r="L310" s="34">
        <f>Calculations!E283</f>
        <v>1.21166866601</v>
      </c>
      <c r="M310" s="34">
        <f>Calculations!I283</f>
        <v>2.4821332837842718</v>
      </c>
      <c r="N310" s="34">
        <f>Calculations!Q283</f>
        <v>11.368833237539999</v>
      </c>
      <c r="O310" s="34">
        <f>Calculations!V283</f>
        <v>23.289336572196241</v>
      </c>
      <c r="P310" s="34">
        <f>Calculations!N283</f>
        <v>2.03952410067</v>
      </c>
      <c r="Q310" s="34">
        <f>Calculations!T283</f>
        <v>10.466326397923284</v>
      </c>
      <c r="R310" s="34">
        <f>Calculations!M283</f>
        <v>3.06967766035</v>
      </c>
      <c r="S310" s="34">
        <f>Calculations!R283</f>
        <v>6.2883107444992579</v>
      </c>
      <c r="T310" s="34">
        <f>Calculations!X283</f>
        <v>1.9677465273000001</v>
      </c>
      <c r="U310" s="34">
        <f>Calculations!AA283</f>
        <v>4.0309775159457137</v>
      </c>
      <c r="V310" s="34">
        <f>Calculations!Y283</f>
        <v>18.521037181370001</v>
      </c>
      <c r="W310" s="34">
        <f>Calculations!AB283</f>
        <v>37.940803560983646</v>
      </c>
      <c r="X310" s="34">
        <f>Calculations!Z283</f>
        <v>0.83937263654000005</v>
      </c>
      <c r="Y310" s="34">
        <f>Calculations!AC283</f>
        <v>1.7194756430521554</v>
      </c>
      <c r="Z310" s="34">
        <f>Calculations!AE283</f>
        <v>4.2164249170300003</v>
      </c>
      <c r="AA310" s="34">
        <f>Calculations!AG283</f>
        <v>8.6374509127160373</v>
      </c>
      <c r="AB310" s="34">
        <f>Calculations!AF283</f>
        <v>3.9717372651999998</v>
      </c>
      <c r="AC310" s="34">
        <f>Calculations!AH283</f>
        <v>8.1362021953267849</v>
      </c>
      <c r="AD310" s="21" t="s">
        <v>54</v>
      </c>
      <c r="AE310" s="20" t="s">
        <v>782</v>
      </c>
      <c r="AF310" s="26" t="s">
        <v>783</v>
      </c>
      <c r="AG310" s="26" t="s">
        <v>784</v>
      </c>
      <c r="AH310" s="26"/>
      <c r="AI310" s="20"/>
    </row>
    <row r="311" spans="2:35" ht="63.75" x14ac:dyDescent="0.2">
      <c r="B311" s="11" t="str">
        <f>Calculations!A284</f>
        <v>CfS:253</v>
      </c>
      <c r="C311" s="20" t="str">
        <f>Calculations!B284</f>
        <v>Land East of St Neots (residential site)</v>
      </c>
      <c r="D311" s="11" t="str">
        <f>Calculations!C284</f>
        <v>Mixed Use</v>
      </c>
      <c r="E311" s="34">
        <f>Calculations!D284</f>
        <v>35.400325807900003</v>
      </c>
      <c r="F311" s="34">
        <f>Calculations!H284</f>
        <v>34.148110966910004</v>
      </c>
      <c r="G311" s="34">
        <f>Calculations!L284</f>
        <v>96.462702496623493</v>
      </c>
      <c r="H311" s="34">
        <f>Calculations!G284</f>
        <v>0.10269396799</v>
      </c>
      <c r="I311" s="34">
        <f>Calculations!K284</f>
        <v>0.2900932848676851</v>
      </c>
      <c r="J311" s="34">
        <f>Calculations!F284</f>
        <v>0.63514297683999998</v>
      </c>
      <c r="K311" s="34">
        <f>Calculations!J284</f>
        <v>1.7941726872419357</v>
      </c>
      <c r="L311" s="34">
        <f>Calculations!E284</f>
        <v>0.51437789615999996</v>
      </c>
      <c r="M311" s="34">
        <f>Calculations!I284</f>
        <v>1.4530315312668971</v>
      </c>
      <c r="N311" s="34">
        <f>Calculations!Q284</f>
        <v>5.10183455519</v>
      </c>
      <c r="O311" s="34">
        <f>Calculations!V284</f>
        <v>14.411829379410584</v>
      </c>
      <c r="P311" s="34">
        <f>Calculations!N284</f>
        <v>0.90882282882999998</v>
      </c>
      <c r="Q311" s="34">
        <f>Calculations!T284</f>
        <v>7.2239244221286514</v>
      </c>
      <c r="R311" s="34">
        <f>Calculations!M284</f>
        <v>1.64846995272</v>
      </c>
      <c r="S311" s="34">
        <f>Calculations!R284</f>
        <v>4.6566519236727597</v>
      </c>
      <c r="T311" s="34">
        <f>Calculations!X284</f>
        <v>0.90520241879999996</v>
      </c>
      <c r="U311" s="34">
        <f>Calculations!AA284</f>
        <v>2.5570454456043263</v>
      </c>
      <c r="V311" s="34">
        <f>Calculations!Y284</f>
        <v>0.1026939675</v>
      </c>
      <c r="W311" s="34">
        <f>Calculations!AB284</f>
        <v>0.29009328348351704</v>
      </c>
      <c r="X311" s="34">
        <f>Calculations!Z284</f>
        <v>0</v>
      </c>
      <c r="Y311" s="34">
        <f>Calculations!AC284</f>
        <v>0</v>
      </c>
      <c r="Z311" s="34">
        <f>Calculations!AE284</f>
        <v>1.8059029316499999</v>
      </c>
      <c r="AA311" s="34">
        <f>Calculations!AG284</f>
        <v>5.101373759805881</v>
      </c>
      <c r="AB311" s="34">
        <f>Calculations!AF284</f>
        <v>1.4526958086699999</v>
      </c>
      <c r="AC311" s="34">
        <f>Calculations!AH284</f>
        <v>4.1036227083136438</v>
      </c>
      <c r="AD311" s="21" t="s">
        <v>54</v>
      </c>
      <c r="AE311" s="20" t="s">
        <v>782</v>
      </c>
      <c r="AF311" s="26" t="s">
        <v>783</v>
      </c>
      <c r="AG311" s="26" t="s">
        <v>784</v>
      </c>
      <c r="AH311" s="26"/>
      <c r="AI311" s="20"/>
    </row>
    <row r="312" spans="2:35" ht="63.75" x14ac:dyDescent="0.2">
      <c r="B312" s="11" t="str">
        <f>Calculations!A285</f>
        <v>CfS:348</v>
      </c>
      <c r="C312" s="20" t="str">
        <f>Calculations!B285</f>
        <v>Sibson Garden Community</v>
      </c>
      <c r="D312" s="11" t="str">
        <f>Calculations!C285</f>
        <v>Mixed Use</v>
      </c>
      <c r="E312" s="34">
        <f>Calculations!D285</f>
        <v>347.07789271600001</v>
      </c>
      <c r="F312" s="34">
        <f>Calculations!H285</f>
        <v>340.02326468234003</v>
      </c>
      <c r="G312" s="34">
        <f>Calculations!L285</f>
        <v>97.967422246788701</v>
      </c>
      <c r="H312" s="34">
        <f>Calculations!G285</f>
        <v>0.60240854086999995</v>
      </c>
      <c r="I312" s="34">
        <f>Calculations!K285</f>
        <v>0.17356580569161367</v>
      </c>
      <c r="J312" s="34">
        <f>Calculations!F285</f>
        <v>0.39416229458000002</v>
      </c>
      <c r="K312" s="34">
        <f>Calculations!J285</f>
        <v>0.113565946680023</v>
      </c>
      <c r="L312" s="34">
        <f>Calculations!E285</f>
        <v>6.0580571982100002</v>
      </c>
      <c r="M312" s="34">
        <f>Calculations!I285</f>
        <v>1.7454460008396635</v>
      </c>
      <c r="N312" s="34">
        <f>Calculations!Q285</f>
        <v>5.1291196236199994</v>
      </c>
      <c r="O312" s="34">
        <f>Calculations!V285</f>
        <v>1.4778007275205376</v>
      </c>
      <c r="P312" s="34">
        <f>Calculations!N285</f>
        <v>1.02849119486</v>
      </c>
      <c r="Q312" s="34">
        <f>Calculations!T285</f>
        <v>0.41661231305307561</v>
      </c>
      <c r="R312" s="34">
        <f>Calculations!M285</f>
        <v>0.41747804208</v>
      </c>
      <c r="S312" s="34">
        <f>Calculations!R285</f>
        <v>0.1202836743110013</v>
      </c>
      <c r="T312" s="34">
        <f>Calculations!X285</f>
        <v>6.4052004920899996</v>
      </c>
      <c r="U312" s="34">
        <f>Calculations!AA285</f>
        <v>1.8454648442074988</v>
      </c>
      <c r="V312" s="34">
        <f>Calculations!Y285</f>
        <v>0.62069190628000004</v>
      </c>
      <c r="W312" s="34">
        <f>Calculations!AB285</f>
        <v>0.17883360459027781</v>
      </c>
      <c r="X312" s="34">
        <f>Calculations!Z285</f>
        <v>0</v>
      </c>
      <c r="Y312" s="34">
        <f>Calculations!AC285</f>
        <v>0</v>
      </c>
      <c r="Z312" s="34">
        <f>Calculations!AE285</f>
        <v>1.2593217511399999</v>
      </c>
      <c r="AA312" s="34">
        <f>Calculations!AG285</f>
        <v>0.36283548378301717</v>
      </c>
      <c r="AB312" s="34">
        <f>Calculations!AF285</f>
        <v>2.4680160235000002</v>
      </c>
      <c r="AC312" s="34">
        <f>Calculations!AH285</f>
        <v>0.71108419040664139</v>
      </c>
      <c r="AD312" s="21" t="s">
        <v>54</v>
      </c>
      <c r="AE312" s="20" t="s">
        <v>782</v>
      </c>
      <c r="AF312" s="26" t="s">
        <v>783</v>
      </c>
      <c r="AG312" s="26" t="s">
        <v>784</v>
      </c>
      <c r="AH312" s="26"/>
      <c r="AI312" s="20"/>
    </row>
    <row r="313" spans="2:35" x14ac:dyDescent="0.2">
      <c r="B313" s="11" t="str">
        <f>Calculations!A286</f>
        <v>CfS:354</v>
      </c>
      <c r="C313" s="20" t="str">
        <f>Calculations!B286</f>
        <v>Land north of Station Road/Stow Road, Kimbolton</v>
      </c>
      <c r="D313" s="11" t="str">
        <f>Calculations!C286</f>
        <v>Residential</v>
      </c>
      <c r="E313" s="34">
        <f>Calculations!D286</f>
        <v>0.41978991888599998</v>
      </c>
      <c r="F313" s="34">
        <f>Calculations!H286</f>
        <v>0.41978991888599998</v>
      </c>
      <c r="G313" s="34">
        <f>Calculations!L286</f>
        <v>100</v>
      </c>
      <c r="H313" s="34">
        <f>Calculations!G286</f>
        <v>0</v>
      </c>
      <c r="I313" s="34">
        <f>Calculations!K286</f>
        <v>0</v>
      </c>
      <c r="J313" s="34">
        <f>Calculations!F286</f>
        <v>0</v>
      </c>
      <c r="K313" s="34">
        <f>Calculations!J286</f>
        <v>0</v>
      </c>
      <c r="L313" s="34">
        <f>Calculations!E286</f>
        <v>0</v>
      </c>
      <c r="M313" s="34">
        <f>Calculations!I286</f>
        <v>0</v>
      </c>
      <c r="N313" s="34">
        <f>Calculations!Q286</f>
        <v>8.1027184E-4</v>
      </c>
      <c r="O313" s="34">
        <f>Calculations!V286</f>
        <v>0.19301841315061236</v>
      </c>
      <c r="P313" s="34">
        <f>Calculations!N286</f>
        <v>0</v>
      </c>
      <c r="Q313" s="34">
        <f>Calculations!T286</f>
        <v>0</v>
      </c>
      <c r="R313" s="34">
        <f>Calculations!M286</f>
        <v>0</v>
      </c>
      <c r="S313" s="34">
        <f>Calculations!R286</f>
        <v>0</v>
      </c>
      <c r="T313" s="34">
        <f>Calculations!X286</f>
        <v>0</v>
      </c>
      <c r="U313" s="34">
        <f>Calculations!AA286</f>
        <v>0</v>
      </c>
      <c r="V313" s="34">
        <f>Calculations!Y286</f>
        <v>0</v>
      </c>
      <c r="W313" s="34">
        <f>Calculations!AB286</f>
        <v>0</v>
      </c>
      <c r="X313" s="34">
        <f>Calculations!Z286</f>
        <v>0</v>
      </c>
      <c r="Y313" s="34">
        <f>Calculations!AC286</f>
        <v>0</v>
      </c>
      <c r="Z313" s="34">
        <f>Calculations!AE286</f>
        <v>2.0186389000000001E-4</v>
      </c>
      <c r="AA313" s="34">
        <f>Calculations!AG286</f>
        <v>4.8086883681172692E-2</v>
      </c>
      <c r="AB313" s="34">
        <f>Calculations!AF286</f>
        <v>6.0840964000000001E-4</v>
      </c>
      <c r="AC313" s="34">
        <f>Calculations!AH286</f>
        <v>0.14493193205176097</v>
      </c>
      <c r="AD313" s="21" t="s">
        <v>54</v>
      </c>
      <c r="AE313" s="20" t="s">
        <v>786</v>
      </c>
      <c r="AF313" s="26" t="s">
        <v>797</v>
      </c>
      <c r="AG313" s="26" t="s">
        <v>796</v>
      </c>
      <c r="AH313" s="26"/>
      <c r="AI313" s="20"/>
    </row>
    <row r="314" spans="2:35" x14ac:dyDescent="0.2">
      <c r="B314" s="11" t="str">
        <f>Calculations!A287</f>
        <v>CfS:364</v>
      </c>
      <c r="C314" s="20" t="str">
        <f>Calculations!B287</f>
        <v>Land north of Gimbers End, Stonely</v>
      </c>
      <c r="D314" s="11" t="str">
        <f>Calculations!C287</f>
        <v>Residential</v>
      </c>
      <c r="E314" s="34">
        <f>Calculations!D287</f>
        <v>0.83571836635800001</v>
      </c>
      <c r="F314" s="34">
        <f>Calculations!H287</f>
        <v>0.83571836635800001</v>
      </c>
      <c r="G314" s="34">
        <f>Calculations!L287</f>
        <v>100</v>
      </c>
      <c r="H314" s="34">
        <f>Calculations!G287</f>
        <v>0</v>
      </c>
      <c r="I314" s="34">
        <f>Calculations!K287</f>
        <v>0</v>
      </c>
      <c r="J314" s="34">
        <f>Calculations!F287</f>
        <v>0</v>
      </c>
      <c r="K314" s="34">
        <f>Calculations!J287</f>
        <v>0</v>
      </c>
      <c r="L314" s="34">
        <f>Calculations!E287</f>
        <v>0</v>
      </c>
      <c r="M314" s="34">
        <f>Calculations!I287</f>
        <v>0</v>
      </c>
      <c r="N314" s="34">
        <f>Calculations!Q287</f>
        <v>1.3543400399999999E-3</v>
      </c>
      <c r="O314" s="34">
        <f>Calculations!V287</f>
        <v>0.16205699126873513</v>
      </c>
      <c r="P314" s="34">
        <f>Calculations!N287</f>
        <v>2.1884943000000001E-4</v>
      </c>
      <c r="Q314" s="34">
        <f>Calculations!T287</f>
        <v>2.6186983415684633E-2</v>
      </c>
      <c r="R314" s="34">
        <f>Calculations!M287</f>
        <v>0</v>
      </c>
      <c r="S314" s="34">
        <f>Calculations!R287</f>
        <v>0</v>
      </c>
      <c r="T314" s="34">
        <f>Calculations!X287</f>
        <v>0</v>
      </c>
      <c r="U314" s="34">
        <f>Calculations!AA287</f>
        <v>0</v>
      </c>
      <c r="V314" s="34">
        <f>Calculations!Y287</f>
        <v>0</v>
      </c>
      <c r="W314" s="34">
        <f>Calculations!AB287</f>
        <v>0</v>
      </c>
      <c r="X314" s="34">
        <f>Calculations!Z287</f>
        <v>0</v>
      </c>
      <c r="Y314" s="34">
        <f>Calculations!AC287</f>
        <v>0</v>
      </c>
      <c r="Z314" s="34">
        <f>Calculations!AE287</f>
        <v>5.9280420000000001E-4</v>
      </c>
      <c r="AA314" s="34">
        <f>Calculations!AG287</f>
        <v>7.093348954186536E-2</v>
      </c>
      <c r="AB314" s="34">
        <f>Calculations!AF287</f>
        <v>7.6153649000000004E-4</v>
      </c>
      <c r="AC314" s="34">
        <f>Calculations!AH287</f>
        <v>9.1123579504267777E-2</v>
      </c>
      <c r="AD314" s="21" t="s">
        <v>54</v>
      </c>
      <c r="AE314" s="20" t="s">
        <v>786</v>
      </c>
      <c r="AF314" s="26" t="s">
        <v>795</v>
      </c>
      <c r="AG314" s="26" t="s">
        <v>796</v>
      </c>
      <c r="AH314" s="26"/>
      <c r="AI314" s="20"/>
    </row>
    <row r="315" spans="2:35" ht="25.5" x14ac:dyDescent="0.2">
      <c r="B315" s="11" t="str">
        <f>Calculations!A288</f>
        <v>CfS:367</v>
      </c>
      <c r="C315" s="20" t="str">
        <f>Calculations!B288</f>
        <v>Fifty Acres, Land adjacent to Ermine Street and A1304, Alconbury</v>
      </c>
      <c r="D315" s="11" t="str">
        <f>Calculations!C288</f>
        <v>Residential</v>
      </c>
      <c r="E315" s="34">
        <f>Calculations!D288</f>
        <v>19.938652815400001</v>
      </c>
      <c r="F315" s="34">
        <f>Calculations!H288</f>
        <v>19.938652815400001</v>
      </c>
      <c r="G315" s="34">
        <f>Calculations!L288</f>
        <v>100</v>
      </c>
      <c r="H315" s="34">
        <f>Calculations!G288</f>
        <v>0</v>
      </c>
      <c r="I315" s="34">
        <f>Calculations!K288</f>
        <v>0</v>
      </c>
      <c r="J315" s="34">
        <f>Calculations!F288</f>
        <v>0</v>
      </c>
      <c r="K315" s="34">
        <f>Calculations!J288</f>
        <v>0</v>
      </c>
      <c r="L315" s="34">
        <f>Calculations!E288</f>
        <v>0</v>
      </c>
      <c r="M315" s="34">
        <f>Calculations!I288</f>
        <v>0</v>
      </c>
      <c r="N315" s="34">
        <f>Calculations!Q288</f>
        <v>0.56908237706999998</v>
      </c>
      <c r="O315" s="34">
        <f>Calculations!V288</f>
        <v>2.854166639736353</v>
      </c>
      <c r="P315" s="34">
        <f>Calculations!N288</f>
        <v>7.1010798449999996E-2</v>
      </c>
      <c r="Q315" s="34">
        <f>Calculations!T288</f>
        <v>0.81397090065507571</v>
      </c>
      <c r="R315" s="34">
        <f>Calculations!M288</f>
        <v>9.1284033449999996E-2</v>
      </c>
      <c r="S315" s="34">
        <f>Calculations!R288</f>
        <v>0.45782447939258475</v>
      </c>
      <c r="T315" s="34">
        <f>Calculations!X288</f>
        <v>0</v>
      </c>
      <c r="U315" s="34">
        <f>Calculations!AA288</f>
        <v>0</v>
      </c>
      <c r="V315" s="34">
        <f>Calculations!Y288</f>
        <v>0</v>
      </c>
      <c r="W315" s="34">
        <f>Calculations!AB288</f>
        <v>0</v>
      </c>
      <c r="X315" s="34">
        <f>Calculations!Z288</f>
        <v>0</v>
      </c>
      <c r="Y315" s="34">
        <f>Calculations!AC288</f>
        <v>0</v>
      </c>
      <c r="Z315" s="34">
        <f>Calculations!AE288</f>
        <v>0.16903458596000001</v>
      </c>
      <c r="AA315" s="34">
        <f>Calculations!AG288</f>
        <v>0.84777335522610087</v>
      </c>
      <c r="AB315" s="34">
        <f>Calculations!AF288</f>
        <v>0.29795897985000003</v>
      </c>
      <c r="AC315" s="34">
        <f>Calculations!AH288</f>
        <v>1.4943786955348644</v>
      </c>
      <c r="AD315" s="21" t="s">
        <v>54</v>
      </c>
      <c r="AE315" s="20" t="s">
        <v>786</v>
      </c>
      <c r="AF315" s="26" t="s">
        <v>795</v>
      </c>
      <c r="AG315" s="26" t="s">
        <v>796</v>
      </c>
      <c r="AH315" s="26"/>
      <c r="AI315" s="20"/>
    </row>
    <row r="316" spans="2:35" x14ac:dyDescent="0.2">
      <c r="B316" s="11" t="str">
        <f>Calculations!A289</f>
        <v>CfS:361</v>
      </c>
      <c r="C316" s="20" t="str">
        <f>Calculations!B289</f>
        <v>Land north of Easton Road Stonely</v>
      </c>
      <c r="D316" s="11" t="str">
        <f>Calculations!C289</f>
        <v>Residential</v>
      </c>
      <c r="E316" s="34">
        <f>Calculations!D289</f>
        <v>0.94192851402199995</v>
      </c>
      <c r="F316" s="34">
        <f>Calculations!H289</f>
        <v>0.94192851402199995</v>
      </c>
      <c r="G316" s="34">
        <f>Calculations!L289</f>
        <v>100</v>
      </c>
      <c r="H316" s="34">
        <f>Calculations!G289</f>
        <v>0</v>
      </c>
      <c r="I316" s="34">
        <f>Calculations!K289</f>
        <v>0</v>
      </c>
      <c r="J316" s="34">
        <f>Calculations!F289</f>
        <v>0</v>
      </c>
      <c r="K316" s="34">
        <f>Calculations!J289</f>
        <v>0</v>
      </c>
      <c r="L316" s="34">
        <f>Calculations!E289</f>
        <v>0</v>
      </c>
      <c r="M316" s="34">
        <f>Calculations!I289</f>
        <v>0</v>
      </c>
      <c r="N316" s="34">
        <f>Calculations!Q289</f>
        <v>1.7601822449999999E-2</v>
      </c>
      <c r="O316" s="34">
        <f>Calculations!V289</f>
        <v>1.8687004574095403</v>
      </c>
      <c r="P316" s="34">
        <f>Calculations!N289</f>
        <v>4.8545898000000001E-4</v>
      </c>
      <c r="Q316" s="34">
        <f>Calculations!T289</f>
        <v>5.1538834717627144E-2</v>
      </c>
      <c r="R316" s="34">
        <f>Calculations!M289</f>
        <v>0</v>
      </c>
      <c r="S316" s="34">
        <f>Calculations!R289</f>
        <v>0</v>
      </c>
      <c r="T316" s="34">
        <f>Calculations!X289</f>
        <v>0</v>
      </c>
      <c r="U316" s="34">
        <f>Calculations!AA289</f>
        <v>0</v>
      </c>
      <c r="V316" s="34">
        <f>Calculations!Y289</f>
        <v>0</v>
      </c>
      <c r="W316" s="34">
        <f>Calculations!AB289</f>
        <v>0</v>
      </c>
      <c r="X316" s="34">
        <f>Calculations!Z289</f>
        <v>0</v>
      </c>
      <c r="Y316" s="34">
        <f>Calculations!AC289</f>
        <v>0</v>
      </c>
      <c r="Z316" s="34">
        <f>Calculations!AE289</f>
        <v>1.1517043299999999E-3</v>
      </c>
      <c r="AA316" s="34">
        <f>Calculations!AG289</f>
        <v>0.12227088498279609</v>
      </c>
      <c r="AB316" s="34">
        <f>Calculations!AF289</f>
        <v>1.3124322880000001E-2</v>
      </c>
      <c r="AC316" s="34">
        <f>Calculations!AH289</f>
        <v>1.3933459582786836</v>
      </c>
      <c r="AD316" s="21" t="s">
        <v>54</v>
      </c>
      <c r="AE316" s="20" t="s">
        <v>786</v>
      </c>
      <c r="AF316" s="26" t="s">
        <v>795</v>
      </c>
      <c r="AG316" s="26" t="s">
        <v>796</v>
      </c>
      <c r="AH316" s="26"/>
      <c r="AI316" s="20"/>
    </row>
    <row r="317" spans="2:35" ht="63.75" x14ac:dyDescent="0.2">
      <c r="B317" s="11" t="str">
        <f>Calculations!A290</f>
        <v>CfS:366</v>
      </c>
      <c r="C317" s="20" t="str">
        <f>Calculations!B290</f>
        <v>Land north of Tilbrook Road, Kimbolton</v>
      </c>
      <c r="D317" s="11" t="str">
        <f>Calculations!C290</f>
        <v>Residential</v>
      </c>
      <c r="E317" s="34">
        <f>Calculations!D290</f>
        <v>1.4531288899999999</v>
      </c>
      <c r="F317" s="34">
        <f>Calculations!H290</f>
        <v>0.90818591044999986</v>
      </c>
      <c r="G317" s="34">
        <f>Calculations!L290</f>
        <v>62.498648034586935</v>
      </c>
      <c r="H317" s="34">
        <f>Calculations!G290</f>
        <v>0.34613547878000001</v>
      </c>
      <c r="I317" s="34">
        <f>Calculations!K290</f>
        <v>23.820012193137256</v>
      </c>
      <c r="J317" s="34">
        <f>Calculations!F290</f>
        <v>2.34434443E-3</v>
      </c>
      <c r="K317" s="34">
        <f>Calculations!J290</f>
        <v>0.16133079771058711</v>
      </c>
      <c r="L317" s="34">
        <f>Calculations!E290</f>
        <v>0.19646315634</v>
      </c>
      <c r="M317" s="34">
        <f>Calculations!I290</f>
        <v>13.520008974565222</v>
      </c>
      <c r="N317" s="34">
        <f>Calculations!Q290</f>
        <v>0.99266601196000004</v>
      </c>
      <c r="O317" s="34">
        <f>Calculations!V290</f>
        <v>68.312316876447227</v>
      </c>
      <c r="P317" s="34">
        <f>Calculations!N290</f>
        <v>9.3461248189999999E-2</v>
      </c>
      <c r="Q317" s="34">
        <f>Calculations!T290</f>
        <v>28.090784127896601</v>
      </c>
      <c r="R317" s="34">
        <f>Calculations!M290</f>
        <v>0.31473405139999999</v>
      </c>
      <c r="S317" s="34">
        <f>Calculations!R290</f>
        <v>21.659059534629442</v>
      </c>
      <c r="T317" s="34">
        <f>Calculations!X290</f>
        <v>0.13309854815</v>
      </c>
      <c r="U317" s="34">
        <f>Calculations!AA290</f>
        <v>9.1594454604780449</v>
      </c>
      <c r="V317" s="34">
        <f>Calculations!Y290</f>
        <v>0.38929056348000002</v>
      </c>
      <c r="W317" s="34">
        <f>Calculations!AB290</f>
        <v>26.789816523433103</v>
      </c>
      <c r="X317" s="34">
        <f>Calculations!Z290</f>
        <v>1.17007E-6</v>
      </c>
      <c r="Y317" s="34">
        <f>Calculations!AC290</f>
        <v>8.0520730683428918E-5</v>
      </c>
      <c r="Z317" s="34">
        <f>Calculations!AE290</f>
        <v>0.17310064097</v>
      </c>
      <c r="AA317" s="34">
        <f>Calculations!AG290</f>
        <v>11.912270285260105</v>
      </c>
      <c r="AB317" s="34">
        <f>Calculations!AF290</f>
        <v>0.41329817878000003</v>
      </c>
      <c r="AC317" s="34">
        <f>Calculations!AH290</f>
        <v>28.44194906757377</v>
      </c>
      <c r="AD317" s="21" t="s">
        <v>54</v>
      </c>
      <c r="AE317" s="20" t="s">
        <v>782</v>
      </c>
      <c r="AF317" s="26" t="s">
        <v>783</v>
      </c>
      <c r="AG317" s="26" t="s">
        <v>784</v>
      </c>
      <c r="AH317" s="26"/>
      <c r="AI317" s="20"/>
    </row>
    <row r="318" spans="2:35" ht="63.75" x14ac:dyDescent="0.2">
      <c r="B318" s="11" t="str">
        <f>Calculations!A291</f>
        <v>CfS:277</v>
      </c>
      <c r="C318" s="20" t="str">
        <f>Calculations!B291</f>
        <v>Land further north of High Street, Bury</v>
      </c>
      <c r="D318" s="11" t="str">
        <f>Calculations!C291</f>
        <v>Residential</v>
      </c>
      <c r="E318" s="34">
        <f>Calculations!D291</f>
        <v>3.5403003052600002</v>
      </c>
      <c r="F318" s="34">
        <f>Calculations!H291</f>
        <v>3.4869879719000005</v>
      </c>
      <c r="G318" s="34">
        <f>Calculations!L291</f>
        <v>98.494129628472734</v>
      </c>
      <c r="H318" s="34">
        <f>Calculations!G291</f>
        <v>1.635243439E-2</v>
      </c>
      <c r="I318" s="34">
        <f>Calculations!K291</f>
        <v>0.46189399147028221</v>
      </c>
      <c r="J318" s="34">
        <f>Calculations!F291</f>
        <v>3.6405216099999999E-2</v>
      </c>
      <c r="K318" s="34">
        <f>Calculations!J291</f>
        <v>1.0283087015502881</v>
      </c>
      <c r="L318" s="34">
        <f>Calculations!E291</f>
        <v>5.5468287000000002E-4</v>
      </c>
      <c r="M318" s="34">
        <f>Calculations!I291</f>
        <v>1.5667678506704082E-2</v>
      </c>
      <c r="N318" s="34">
        <f>Calculations!Q291</f>
        <v>0.26932632043999999</v>
      </c>
      <c r="O318" s="34">
        <f>Calculations!V291</f>
        <v>7.6074427934785218</v>
      </c>
      <c r="P318" s="34">
        <f>Calculations!N291</f>
        <v>1.8039979920000001E-2</v>
      </c>
      <c r="Q318" s="34">
        <f>Calculations!T291</f>
        <v>0.69550976942312448</v>
      </c>
      <c r="R318" s="34">
        <f>Calculations!M291</f>
        <v>6.5831545700000002E-3</v>
      </c>
      <c r="S318" s="34">
        <f>Calculations!R291</f>
        <v>0.18594904393333753</v>
      </c>
      <c r="T318" s="34">
        <f>Calculations!X291</f>
        <v>3.9135678829999999E-2</v>
      </c>
      <c r="U318" s="34">
        <f>Calculations!AA291</f>
        <v>1.1054338744047836</v>
      </c>
      <c r="V318" s="34">
        <f>Calculations!Y291</f>
        <v>1.63524351E-2</v>
      </c>
      <c r="W318" s="34">
        <f>Calculations!AB291</f>
        <v>0.46189401152507803</v>
      </c>
      <c r="X318" s="34">
        <f>Calculations!Z291</f>
        <v>1.1399004379999999E-2</v>
      </c>
      <c r="Y318" s="34">
        <f>Calculations!AC291</f>
        <v>0.32197845937148134</v>
      </c>
      <c r="Z318" s="34">
        <f>Calculations!AE291</f>
        <v>5.5624549949999998E-2</v>
      </c>
      <c r="AA318" s="34">
        <f>Calculations!AG291</f>
        <v>1.5711816838632542</v>
      </c>
      <c r="AB318" s="34">
        <f>Calculations!AF291</f>
        <v>0.15765161838</v>
      </c>
      <c r="AC318" s="34">
        <f>Calculations!AH291</f>
        <v>4.4530577856847104</v>
      </c>
      <c r="AD318" s="21" t="s">
        <v>54</v>
      </c>
      <c r="AE318" s="20" t="s">
        <v>782</v>
      </c>
      <c r="AF318" s="26" t="s">
        <v>783</v>
      </c>
      <c r="AG318" s="26" t="s">
        <v>784</v>
      </c>
      <c r="AH318" s="26"/>
      <c r="AI318" s="20"/>
    </row>
    <row r="319" spans="2:35" x14ac:dyDescent="0.2">
      <c r="B319" s="11" t="str">
        <f>Calculations!A292</f>
        <v>CfS:365</v>
      </c>
      <c r="C319" s="20" t="str">
        <f>Calculations!B292</f>
        <v>Land southeast of Bicton Industrial Estate Kimbolton</v>
      </c>
      <c r="D319" s="11" t="str">
        <f>Calculations!C292</f>
        <v>Employment</v>
      </c>
      <c r="E319" s="34">
        <f>Calculations!D292</f>
        <v>2.8779944030200002</v>
      </c>
      <c r="F319" s="34">
        <f>Calculations!H292</f>
        <v>2.8779944030200002</v>
      </c>
      <c r="G319" s="34">
        <f>Calculations!L292</f>
        <v>100</v>
      </c>
      <c r="H319" s="34">
        <f>Calculations!G292</f>
        <v>0</v>
      </c>
      <c r="I319" s="34">
        <f>Calculations!K292</f>
        <v>0</v>
      </c>
      <c r="J319" s="34">
        <f>Calculations!F292</f>
        <v>0</v>
      </c>
      <c r="K319" s="34">
        <f>Calculations!J292</f>
        <v>0</v>
      </c>
      <c r="L319" s="34">
        <f>Calculations!E292</f>
        <v>0</v>
      </c>
      <c r="M319" s="34">
        <f>Calculations!I292</f>
        <v>0</v>
      </c>
      <c r="N319" s="34">
        <f>Calculations!Q292</f>
        <v>1.3675876890000001E-2</v>
      </c>
      <c r="O319" s="34">
        <f>Calculations!V292</f>
        <v>0.47518775143027836</v>
      </c>
      <c r="P319" s="34">
        <f>Calculations!N292</f>
        <v>0</v>
      </c>
      <c r="Q319" s="34">
        <f>Calculations!T292</f>
        <v>0</v>
      </c>
      <c r="R319" s="34">
        <f>Calculations!M292</f>
        <v>0</v>
      </c>
      <c r="S319" s="34">
        <f>Calculations!R292</f>
        <v>0</v>
      </c>
      <c r="T319" s="34">
        <f>Calculations!X292</f>
        <v>0</v>
      </c>
      <c r="U319" s="34">
        <f>Calculations!AA292</f>
        <v>0</v>
      </c>
      <c r="V319" s="34">
        <f>Calculations!Y292</f>
        <v>0</v>
      </c>
      <c r="W319" s="34">
        <f>Calculations!AB292</f>
        <v>0</v>
      </c>
      <c r="X319" s="34">
        <f>Calculations!Z292</f>
        <v>0</v>
      </c>
      <c r="Y319" s="34">
        <f>Calculations!AC292</f>
        <v>0</v>
      </c>
      <c r="Z319" s="34">
        <f>Calculations!AE292</f>
        <v>3.39763781E-3</v>
      </c>
      <c r="AA319" s="34">
        <f>Calculations!AG292</f>
        <v>0.11805574765658738</v>
      </c>
      <c r="AB319" s="34">
        <f>Calculations!AF292</f>
        <v>1.0089763050000001E-2</v>
      </c>
      <c r="AC319" s="34">
        <f>Calculations!AH292</f>
        <v>0.35058313662501878</v>
      </c>
      <c r="AD319" s="21" t="s">
        <v>55</v>
      </c>
      <c r="AE319" s="20" t="s">
        <v>786</v>
      </c>
      <c r="AF319" s="26" t="s">
        <v>797</v>
      </c>
      <c r="AG319" s="26" t="s">
        <v>796</v>
      </c>
      <c r="AH319" s="26"/>
      <c r="AI319" s="20"/>
    </row>
    <row r="320" spans="2:35" x14ac:dyDescent="0.2">
      <c r="B320" s="11" t="str">
        <f>Calculations!A293</f>
        <v>CfS:149</v>
      </c>
      <c r="C320" s="20" t="str">
        <f>Calculations!B293</f>
        <v>Land off Peterborough Road, Farcet</v>
      </c>
      <c r="D320" s="11" t="str">
        <f>Calculations!C293</f>
        <v>Mixed Use</v>
      </c>
      <c r="E320" s="34">
        <f>Calculations!D293</f>
        <v>47.836342803100003</v>
      </c>
      <c r="F320" s="34">
        <f>Calculations!H293</f>
        <v>40.713129388140004</v>
      </c>
      <c r="G320" s="34">
        <f>Calculations!L293</f>
        <v>85.109201503384185</v>
      </c>
      <c r="H320" s="34">
        <f>Calculations!G293</f>
        <v>4.0851249492299999</v>
      </c>
      <c r="I320" s="34">
        <f>Calculations!K293</f>
        <v>8.5397936168424344</v>
      </c>
      <c r="J320" s="34">
        <f>Calculations!F293</f>
        <v>3.03808846573</v>
      </c>
      <c r="K320" s="34">
        <f>Calculations!J293</f>
        <v>6.3510048797733729</v>
      </c>
      <c r="L320" s="34">
        <f>Calculations!E293</f>
        <v>0</v>
      </c>
      <c r="M320" s="34">
        <f>Calculations!I293</f>
        <v>0</v>
      </c>
      <c r="N320" s="34">
        <f>Calculations!Q293</f>
        <v>6.8079760908600004</v>
      </c>
      <c r="O320" s="34">
        <f>Calculations!V293</f>
        <v>14.231807224232062</v>
      </c>
      <c r="P320" s="34">
        <f>Calculations!N293</f>
        <v>1.1075457630600001</v>
      </c>
      <c r="Q320" s="34">
        <f>Calculations!T293</f>
        <v>6.3918479202215535</v>
      </c>
      <c r="R320" s="34">
        <f>Calculations!M293</f>
        <v>1.9500805195099999</v>
      </c>
      <c r="S320" s="34">
        <f>Calculations!R293</f>
        <v>4.0765669054943432</v>
      </c>
      <c r="T320" s="34">
        <f>Calculations!X293</f>
        <v>1.6145636379399999</v>
      </c>
      <c r="U320" s="34">
        <f>Calculations!AA293</f>
        <v>3.3751820129430321</v>
      </c>
      <c r="V320" s="34">
        <f>Calculations!Y293</f>
        <v>0.91976548142000003</v>
      </c>
      <c r="W320" s="34">
        <f>Calculations!AB293</f>
        <v>1.9227336947681444</v>
      </c>
      <c r="X320" s="34">
        <f>Calculations!Z293</f>
        <v>0</v>
      </c>
      <c r="Y320" s="34">
        <f>Calculations!AC293</f>
        <v>0</v>
      </c>
      <c r="Z320" s="34">
        <f>Calculations!AE293</f>
        <v>1.2337688368899999</v>
      </c>
      <c r="AA320" s="34">
        <f>Calculations!AG293</f>
        <v>2.5791454040881368</v>
      </c>
      <c r="AB320" s="34">
        <f>Calculations!AF293</f>
        <v>1.51904216382</v>
      </c>
      <c r="AC320" s="34">
        <f>Calculations!AH293</f>
        <v>3.1754981146291965</v>
      </c>
      <c r="AD320" s="21" t="s">
        <v>54</v>
      </c>
      <c r="AE320" s="20" t="s">
        <v>786</v>
      </c>
      <c r="AF320" s="26" t="s">
        <v>787</v>
      </c>
      <c r="AG320" s="26" t="s">
        <v>788</v>
      </c>
      <c r="AH320" s="26"/>
      <c r="AI320" s="20"/>
    </row>
    <row r="321" spans="2:35" x14ac:dyDescent="0.2">
      <c r="B321" s="11" t="str">
        <f>Calculations!A294</f>
        <v>CfS:265</v>
      </c>
      <c r="C321" s="20" t="str">
        <f>Calculations!B294</f>
        <v>Land off Conington Road, Fenstanton</v>
      </c>
      <c r="D321" s="11" t="str">
        <f>Calculations!C294</f>
        <v>Mixed Use</v>
      </c>
      <c r="E321" s="34">
        <f>Calculations!D294</f>
        <v>33.940503302400003</v>
      </c>
      <c r="F321" s="34">
        <f>Calculations!H294</f>
        <v>33.938316378470006</v>
      </c>
      <c r="G321" s="34">
        <f>Calculations!L294</f>
        <v>99.993556595462024</v>
      </c>
      <c r="H321" s="34">
        <f>Calculations!G294</f>
        <v>2.1869239300000001E-3</v>
      </c>
      <c r="I321" s="34">
        <f>Calculations!K294</f>
        <v>6.4434045379797248E-3</v>
      </c>
      <c r="J321" s="34">
        <f>Calculations!F294</f>
        <v>0</v>
      </c>
      <c r="K321" s="34">
        <f>Calculations!J294</f>
        <v>0</v>
      </c>
      <c r="L321" s="34">
        <f>Calculations!E294</f>
        <v>0</v>
      </c>
      <c r="M321" s="34">
        <f>Calculations!I294</f>
        <v>0</v>
      </c>
      <c r="N321" s="34">
        <f>Calculations!Q294</f>
        <v>4.4492027618299996</v>
      </c>
      <c r="O321" s="34">
        <f>Calculations!V294</f>
        <v>13.108829654613247</v>
      </c>
      <c r="P321" s="34">
        <f>Calculations!N294</f>
        <v>0.52927754897000001</v>
      </c>
      <c r="Q321" s="34">
        <f>Calculations!T294</f>
        <v>3.6860526697361458</v>
      </c>
      <c r="R321" s="34">
        <f>Calculations!M294</f>
        <v>0.72178727912999996</v>
      </c>
      <c r="S321" s="34">
        <f>Calculations!R294</f>
        <v>2.1266251496010105</v>
      </c>
      <c r="T321" s="34">
        <f>Calculations!X294</f>
        <v>0</v>
      </c>
      <c r="U321" s="34">
        <f>Calculations!AA294</f>
        <v>0</v>
      </c>
      <c r="V321" s="34">
        <f>Calculations!Y294</f>
        <v>2.1869239300000001E-3</v>
      </c>
      <c r="W321" s="34">
        <f>Calculations!AB294</f>
        <v>6.4434045379797248E-3</v>
      </c>
      <c r="X321" s="34">
        <f>Calculations!Z294</f>
        <v>0</v>
      </c>
      <c r="Y321" s="34">
        <f>Calculations!AC294</f>
        <v>0</v>
      </c>
      <c r="Z321" s="34">
        <f>Calculations!AE294</f>
        <v>1.0770124894699999</v>
      </c>
      <c r="AA321" s="34">
        <f>Calculations!AG294</f>
        <v>3.1732366484790524</v>
      </c>
      <c r="AB321" s="34">
        <f>Calculations!AF294</f>
        <v>1.99927807698</v>
      </c>
      <c r="AC321" s="34">
        <f>Calculations!AH294</f>
        <v>5.8905375066686974</v>
      </c>
      <c r="AD321" s="21" t="s">
        <v>54</v>
      </c>
      <c r="AE321" s="20" t="s">
        <v>786</v>
      </c>
      <c r="AF321" s="26" t="s">
        <v>787</v>
      </c>
      <c r="AG321" s="26" t="s">
        <v>788</v>
      </c>
      <c r="AH321" s="26"/>
      <c r="AI321" s="20"/>
    </row>
    <row r="322" spans="2:35" ht="63.75" x14ac:dyDescent="0.2">
      <c r="B322" s="11" t="str">
        <f>Calculations!A295</f>
        <v>CfS:279</v>
      </c>
      <c r="C322" s="20" t="str">
        <f>Calculations!B295</f>
        <v>Land off Brookfield Way, Bury</v>
      </c>
      <c r="D322" s="11" t="str">
        <f>Calculations!C295</f>
        <v>Residential</v>
      </c>
      <c r="E322" s="34">
        <f>Calculations!D295</f>
        <v>4.7616978701499999</v>
      </c>
      <c r="F322" s="34">
        <f>Calculations!H295</f>
        <v>1.8831342120299994</v>
      </c>
      <c r="G322" s="34">
        <f>Calculations!L295</f>
        <v>39.54753668507486</v>
      </c>
      <c r="H322" s="34">
        <f>Calculations!G295</f>
        <v>0.12485315786999999</v>
      </c>
      <c r="I322" s="34">
        <f>Calculations!K295</f>
        <v>2.6220302353216494</v>
      </c>
      <c r="J322" s="34">
        <f>Calculations!F295</f>
        <v>1.3191007474000001</v>
      </c>
      <c r="K322" s="34">
        <f>Calculations!J295</f>
        <v>27.702319285504075</v>
      </c>
      <c r="L322" s="34">
        <f>Calculations!E295</f>
        <v>1.4346097528499999</v>
      </c>
      <c r="M322" s="34">
        <f>Calculations!I295</f>
        <v>30.128113794099409</v>
      </c>
      <c r="N322" s="34">
        <f>Calculations!Q295</f>
        <v>1.5596966700099999</v>
      </c>
      <c r="O322" s="34">
        <f>Calculations!V295</f>
        <v>32.755053187800584</v>
      </c>
      <c r="P322" s="34">
        <f>Calculations!N295</f>
        <v>0.18698402244000001</v>
      </c>
      <c r="Q322" s="34">
        <f>Calculations!T295</f>
        <v>5.6976742019008757</v>
      </c>
      <c r="R322" s="34">
        <f>Calculations!M295</f>
        <v>8.4322008680000005E-2</v>
      </c>
      <c r="S322" s="34">
        <f>Calculations!R295</f>
        <v>1.7708391204027345</v>
      </c>
      <c r="T322" s="34">
        <f>Calculations!X295</f>
        <v>2.7537104997999999</v>
      </c>
      <c r="U322" s="34">
        <f>Calculations!AA295</f>
        <v>57.830433070153077</v>
      </c>
      <c r="V322" s="34">
        <f>Calculations!Y295</f>
        <v>0.12485315733000001</v>
      </c>
      <c r="W322" s="34">
        <f>Calculations!AB295</f>
        <v>2.6220302239811568</v>
      </c>
      <c r="X322" s="34">
        <f>Calculations!Z295</f>
        <v>0.13979467776999999</v>
      </c>
      <c r="Y322" s="34">
        <f>Calculations!AC295</f>
        <v>2.9358157863467356</v>
      </c>
      <c r="Z322" s="34">
        <f>Calculations!AE295</f>
        <v>0.47445865610999999</v>
      </c>
      <c r="AA322" s="34">
        <f>Calculations!AG295</f>
        <v>9.9640646897039247</v>
      </c>
      <c r="AB322" s="34">
        <f>Calculations!AF295</f>
        <v>0.78452647232999995</v>
      </c>
      <c r="AC322" s="34">
        <f>Calculations!AH295</f>
        <v>16.4757717462088</v>
      </c>
      <c r="AD322" s="21" t="s">
        <v>54</v>
      </c>
      <c r="AE322" s="20" t="s">
        <v>782</v>
      </c>
      <c r="AF322" s="26" t="s">
        <v>783</v>
      </c>
      <c r="AG322" s="26" t="s">
        <v>784</v>
      </c>
      <c r="AH322" s="26"/>
      <c r="AI322" s="20"/>
    </row>
    <row r="323" spans="2:35" x14ac:dyDescent="0.2">
      <c r="B323" s="11" t="str">
        <f>Calculations!A296</f>
        <v>CfS:359</v>
      </c>
      <c r="C323" s="20" t="str">
        <f>Calculations!B296</f>
        <v>Land to the east of Globe Lane</v>
      </c>
      <c r="D323" s="11" t="str">
        <f>Calculations!C296</f>
        <v>Residential</v>
      </c>
      <c r="E323" s="34">
        <f>Calculations!D296</f>
        <v>3.5560872615000001</v>
      </c>
      <c r="F323" s="34">
        <f>Calculations!H296</f>
        <v>3.5560872615000001</v>
      </c>
      <c r="G323" s="34">
        <f>Calculations!L296</f>
        <v>100</v>
      </c>
      <c r="H323" s="34">
        <f>Calculations!G296</f>
        <v>0</v>
      </c>
      <c r="I323" s="34">
        <f>Calculations!K296</f>
        <v>0</v>
      </c>
      <c r="J323" s="34">
        <f>Calculations!F296</f>
        <v>0</v>
      </c>
      <c r="K323" s="34">
        <f>Calculations!J296</f>
        <v>0</v>
      </c>
      <c r="L323" s="34">
        <f>Calculations!E296</f>
        <v>0</v>
      </c>
      <c r="M323" s="34">
        <f>Calculations!I296</f>
        <v>0</v>
      </c>
      <c r="N323" s="34">
        <f>Calculations!Q296</f>
        <v>2.0608081930000001E-2</v>
      </c>
      <c r="O323" s="34">
        <f>Calculations!V296</f>
        <v>0.57951564218104334</v>
      </c>
      <c r="P323" s="34">
        <f>Calculations!N296</f>
        <v>0</v>
      </c>
      <c r="Q323" s="34">
        <f>Calculations!T296</f>
        <v>0</v>
      </c>
      <c r="R323" s="34">
        <f>Calculations!M296</f>
        <v>0</v>
      </c>
      <c r="S323" s="34">
        <f>Calculations!R296</f>
        <v>0</v>
      </c>
      <c r="T323" s="34">
        <f>Calculations!X296</f>
        <v>0</v>
      </c>
      <c r="U323" s="34">
        <f>Calculations!AA296</f>
        <v>0</v>
      </c>
      <c r="V323" s="34">
        <f>Calculations!Y296</f>
        <v>0</v>
      </c>
      <c r="W323" s="34">
        <f>Calculations!AB296</f>
        <v>0</v>
      </c>
      <c r="X323" s="34">
        <f>Calculations!Z296</f>
        <v>0</v>
      </c>
      <c r="Y323" s="34">
        <f>Calculations!AC296</f>
        <v>0</v>
      </c>
      <c r="Z323" s="34">
        <f>Calculations!AE296</f>
        <v>0</v>
      </c>
      <c r="AA323" s="34">
        <f>Calculations!AG296</f>
        <v>0</v>
      </c>
      <c r="AB323" s="34">
        <f>Calculations!AF296</f>
        <v>2.2208808890000001E-2</v>
      </c>
      <c r="AC323" s="34">
        <f>Calculations!AH296</f>
        <v>0.62452935647681662</v>
      </c>
      <c r="AD323" s="21" t="s">
        <v>54</v>
      </c>
      <c r="AE323" s="20" t="s">
        <v>786</v>
      </c>
      <c r="AF323" s="26" t="s">
        <v>797</v>
      </c>
      <c r="AG323" s="26" t="s">
        <v>796</v>
      </c>
      <c r="AH323" s="26"/>
      <c r="AI323" s="20"/>
    </row>
    <row r="324" spans="2:35" ht="25.5" x14ac:dyDescent="0.2">
      <c r="B324" s="11" t="str">
        <f>Calculations!A297</f>
        <v>CfS:360</v>
      </c>
      <c r="C324" s="20" t="str">
        <f>Calculations!B297</f>
        <v>Land adjacent to Alconbury Weald Development, Alconbury</v>
      </c>
      <c r="D324" s="11" t="str">
        <f>Calculations!C297</f>
        <v>Mixed Use</v>
      </c>
      <c r="E324" s="34">
        <f>Calculations!D297</f>
        <v>42.339741565899999</v>
      </c>
      <c r="F324" s="34">
        <f>Calculations!H297</f>
        <v>42.339741565899999</v>
      </c>
      <c r="G324" s="34">
        <f>Calculations!L297</f>
        <v>100</v>
      </c>
      <c r="H324" s="34">
        <f>Calculations!G297</f>
        <v>0</v>
      </c>
      <c r="I324" s="34">
        <f>Calculations!K297</f>
        <v>0</v>
      </c>
      <c r="J324" s="34">
        <f>Calculations!F297</f>
        <v>0</v>
      </c>
      <c r="K324" s="34">
        <f>Calculations!J297</f>
        <v>0</v>
      </c>
      <c r="L324" s="34">
        <f>Calculations!E297</f>
        <v>0</v>
      </c>
      <c r="M324" s="34">
        <f>Calculations!I297</f>
        <v>0</v>
      </c>
      <c r="N324" s="34">
        <f>Calculations!Q297</f>
        <v>4.6027998870500006</v>
      </c>
      <c r="O324" s="34">
        <f>Calculations!V297</f>
        <v>10.871110018198715</v>
      </c>
      <c r="P324" s="34">
        <f>Calculations!N297</f>
        <v>0.46372129540000001</v>
      </c>
      <c r="Q324" s="34">
        <f>Calculations!T297</f>
        <v>3.7012439267038988</v>
      </c>
      <c r="R324" s="34">
        <f>Calculations!M297</f>
        <v>1.1033758178899999</v>
      </c>
      <c r="S324" s="34">
        <f>Calculations!R297</f>
        <v>2.6060050843074762</v>
      </c>
      <c r="T324" s="34">
        <f>Calculations!X297</f>
        <v>0</v>
      </c>
      <c r="U324" s="34">
        <f>Calculations!AA297</f>
        <v>0</v>
      </c>
      <c r="V324" s="34">
        <f>Calculations!Y297</f>
        <v>0</v>
      </c>
      <c r="W324" s="34">
        <f>Calculations!AB297</f>
        <v>0</v>
      </c>
      <c r="X324" s="34">
        <f>Calculations!Z297</f>
        <v>0</v>
      </c>
      <c r="Y324" s="34">
        <f>Calculations!AC297</f>
        <v>0</v>
      </c>
      <c r="Z324" s="34">
        <f>Calculations!AE297</f>
        <v>1.2378070244299999</v>
      </c>
      <c r="AA324" s="34">
        <f>Calculations!AG297</f>
        <v>2.9235110528565844</v>
      </c>
      <c r="AB324" s="34">
        <f>Calculations!AF297</f>
        <v>2.5159647877300002</v>
      </c>
      <c r="AC324" s="34">
        <f>Calculations!AH297</f>
        <v>5.9423243852681731</v>
      </c>
      <c r="AD324" s="21" t="s">
        <v>54</v>
      </c>
      <c r="AE324" s="20" t="s">
        <v>786</v>
      </c>
      <c r="AF324" s="26" t="s">
        <v>795</v>
      </c>
      <c r="AG324" s="26" t="s">
        <v>796</v>
      </c>
      <c r="AH324" s="26"/>
      <c r="AI324" s="20"/>
    </row>
    <row r="325" spans="2:35" x14ac:dyDescent="0.2">
      <c r="B325" s="11" t="str">
        <f>Calculations!A298</f>
        <v>CfS:334</v>
      </c>
      <c r="C325" s="20" t="str">
        <f>Calculations!B298</f>
        <v>Land west of London Road, Hemingford Grey</v>
      </c>
      <c r="D325" s="11" t="str">
        <f>Calculations!C298</f>
        <v>Residential</v>
      </c>
      <c r="E325" s="34">
        <f>Calculations!D298</f>
        <v>0.80398258421199997</v>
      </c>
      <c r="F325" s="34">
        <f>Calculations!H298</f>
        <v>0</v>
      </c>
      <c r="G325" s="34">
        <f>Calculations!L298</f>
        <v>0</v>
      </c>
      <c r="H325" s="34">
        <f>Calculations!G298</f>
        <v>0</v>
      </c>
      <c r="I325" s="34">
        <f>Calculations!K298</f>
        <v>0</v>
      </c>
      <c r="J325" s="34">
        <f>Calculations!F298</f>
        <v>0.80398258421199997</v>
      </c>
      <c r="K325" s="34">
        <f>Calculations!J298</f>
        <v>100</v>
      </c>
      <c r="L325" s="34">
        <f>Calculations!E298</f>
        <v>0</v>
      </c>
      <c r="M325" s="34">
        <f>Calculations!I298</f>
        <v>0</v>
      </c>
      <c r="N325" s="34">
        <f>Calculations!Q298</f>
        <v>0.14263685747000002</v>
      </c>
      <c r="O325" s="34">
        <f>Calculations!V298</f>
        <v>17.741286972005913</v>
      </c>
      <c r="P325" s="34">
        <f>Calculations!N298</f>
        <v>1.3290638599999999E-3</v>
      </c>
      <c r="Q325" s="34">
        <f>Calculations!T298</f>
        <v>0.16543491315842709</v>
      </c>
      <c r="R325" s="34">
        <f>Calculations!M298</f>
        <v>1.00403E-6</v>
      </c>
      <c r="S325" s="34">
        <f>Calculations!R298</f>
        <v>1.2488205835752906E-4</v>
      </c>
      <c r="T325" s="34">
        <f>Calculations!X298</f>
        <v>0.80398258421199997</v>
      </c>
      <c r="U325" s="34">
        <f>Calculations!AA298</f>
        <v>100</v>
      </c>
      <c r="V325" s="34">
        <f>Calculations!Y298</f>
        <v>0</v>
      </c>
      <c r="W325" s="34">
        <f>Calculations!AB298</f>
        <v>0</v>
      </c>
      <c r="X325" s="34">
        <f>Calculations!Z298</f>
        <v>0</v>
      </c>
      <c r="Y325" s="34">
        <f>Calculations!AC298</f>
        <v>0</v>
      </c>
      <c r="Z325" s="34">
        <f>Calculations!AE298</f>
        <v>2.0976428009999999E-2</v>
      </c>
      <c r="AA325" s="34">
        <f>Calculations!AG298</f>
        <v>2.6090649750279646</v>
      </c>
      <c r="AB325" s="34">
        <f>Calculations!AF298</f>
        <v>9.3407722309999996E-2</v>
      </c>
      <c r="AC325" s="34">
        <f>Calculations!AH298</f>
        <v>11.61812757443631</v>
      </c>
      <c r="AD325" s="21" t="s">
        <v>54</v>
      </c>
      <c r="AE325" s="20" t="s">
        <v>786</v>
      </c>
      <c r="AF325" s="26" t="s">
        <v>787</v>
      </c>
      <c r="AG325" s="26" t="s">
        <v>788</v>
      </c>
      <c r="AH325" s="26"/>
      <c r="AI325" s="20"/>
    </row>
    <row r="326" spans="2:35" ht="63.75" x14ac:dyDescent="0.2">
      <c r="B326" s="11" t="str">
        <f>Calculations!A299</f>
        <v>CfS:256</v>
      </c>
      <c r="C326" s="20" t="str">
        <f>Calculations!B299</f>
        <v>Lodge Farm, Huntingdon</v>
      </c>
      <c r="D326" s="11" t="str">
        <f>Calculations!C299</f>
        <v>Mixed Use</v>
      </c>
      <c r="E326" s="34">
        <f>Calculations!D299</f>
        <v>331.21898541299998</v>
      </c>
      <c r="F326" s="34">
        <f>Calculations!H299</f>
        <v>327.37029409047</v>
      </c>
      <c r="G326" s="34">
        <f>Calculations!L299</f>
        <v>98.838022126741606</v>
      </c>
      <c r="H326" s="34">
        <f>Calculations!G299</f>
        <v>0</v>
      </c>
      <c r="I326" s="34">
        <f>Calculations!K299</f>
        <v>0</v>
      </c>
      <c r="J326" s="34">
        <f>Calculations!F299</f>
        <v>0</v>
      </c>
      <c r="K326" s="34">
        <f>Calculations!J299</f>
        <v>0</v>
      </c>
      <c r="L326" s="34">
        <f>Calculations!E299</f>
        <v>3.8486913225300001</v>
      </c>
      <c r="M326" s="34">
        <f>Calculations!I299</f>
        <v>1.1619778732583919</v>
      </c>
      <c r="N326" s="34">
        <f>Calculations!Q299</f>
        <v>31.14816474261</v>
      </c>
      <c r="O326" s="34">
        <f>Calculations!V299</f>
        <v>9.4041000408750932</v>
      </c>
      <c r="P326" s="34">
        <f>Calculations!N299</f>
        <v>4.3654847890599999</v>
      </c>
      <c r="Q326" s="34">
        <f>Calculations!T299</f>
        <v>3.1654596236645829</v>
      </c>
      <c r="R326" s="34">
        <f>Calculations!M299</f>
        <v>6.1191184601000002</v>
      </c>
      <c r="S326" s="34">
        <f>Calculations!R299</f>
        <v>1.8474540197235421</v>
      </c>
      <c r="T326" s="34">
        <f>Calculations!X299</f>
        <v>0</v>
      </c>
      <c r="U326" s="34">
        <f>Calculations!AA299</f>
        <v>0</v>
      </c>
      <c r="V326" s="34">
        <f>Calculations!Y299</f>
        <v>0</v>
      </c>
      <c r="W326" s="34">
        <f>Calculations!AB299</f>
        <v>0</v>
      </c>
      <c r="X326" s="34">
        <f>Calculations!Z299</f>
        <v>0</v>
      </c>
      <c r="Y326" s="34">
        <f>Calculations!AC299</f>
        <v>0</v>
      </c>
      <c r="Z326" s="34">
        <f>Calculations!AE299</f>
        <v>9.3984089074499995</v>
      </c>
      <c r="AA326" s="34">
        <f>Calculations!AG299</f>
        <v>2.8375211933371021</v>
      </c>
      <c r="AB326" s="34">
        <f>Calculations!AF299</f>
        <v>13.81821369895</v>
      </c>
      <c r="AC326" s="34">
        <f>Calculations!AH299</f>
        <v>4.1719268240979437</v>
      </c>
      <c r="AD326" s="21" t="s">
        <v>54</v>
      </c>
      <c r="AE326" s="20" t="s">
        <v>782</v>
      </c>
      <c r="AF326" s="26" t="s">
        <v>783</v>
      </c>
      <c r="AG326" s="26" t="s">
        <v>784</v>
      </c>
      <c r="AH326" s="26"/>
      <c r="AI326" s="20"/>
    </row>
    <row r="327" spans="2:35" x14ac:dyDescent="0.2">
      <c r="B327" s="11" t="str">
        <f>Calculations!A300</f>
        <v>CfS:333</v>
      </c>
      <c r="C327" s="20" t="str">
        <f>Calculations!B300</f>
        <v>Land north of Hemingford Road, Hemingford Grey</v>
      </c>
      <c r="D327" s="11" t="str">
        <f>Calculations!C300</f>
        <v>Residential</v>
      </c>
      <c r="E327" s="34">
        <f>Calculations!D300</f>
        <v>0.37114334644699998</v>
      </c>
      <c r="F327" s="34">
        <f>Calculations!H300</f>
        <v>0</v>
      </c>
      <c r="G327" s="34">
        <f>Calculations!L300</f>
        <v>0</v>
      </c>
      <c r="H327" s="34">
        <f>Calculations!G300</f>
        <v>0</v>
      </c>
      <c r="I327" s="34">
        <f>Calculations!K300</f>
        <v>0</v>
      </c>
      <c r="J327" s="34">
        <f>Calculations!F300</f>
        <v>0.37114334644699998</v>
      </c>
      <c r="K327" s="34">
        <f>Calculations!J300</f>
        <v>100</v>
      </c>
      <c r="L327" s="34">
        <f>Calculations!E300</f>
        <v>0</v>
      </c>
      <c r="M327" s="34">
        <f>Calculations!I300</f>
        <v>0</v>
      </c>
      <c r="N327" s="34">
        <f>Calculations!Q300</f>
        <v>3.7114949719999998E-2</v>
      </c>
      <c r="O327" s="34">
        <f>Calculations!V300</f>
        <v>10.000165724458189</v>
      </c>
      <c r="P327" s="34">
        <f>Calculations!N300</f>
        <v>0</v>
      </c>
      <c r="Q327" s="34">
        <f>Calculations!T300</f>
        <v>0</v>
      </c>
      <c r="R327" s="34">
        <f>Calculations!M300</f>
        <v>0</v>
      </c>
      <c r="S327" s="34">
        <f>Calculations!R300</f>
        <v>0</v>
      </c>
      <c r="T327" s="34">
        <f>Calculations!X300</f>
        <v>0.37114334644699998</v>
      </c>
      <c r="U327" s="34">
        <f>Calculations!AA300</f>
        <v>100</v>
      </c>
      <c r="V327" s="34">
        <f>Calculations!Y300</f>
        <v>0</v>
      </c>
      <c r="W327" s="34">
        <f>Calculations!AB300</f>
        <v>0</v>
      </c>
      <c r="X327" s="34">
        <f>Calculations!Z300</f>
        <v>0</v>
      </c>
      <c r="Y327" s="34">
        <f>Calculations!AC300</f>
        <v>0</v>
      </c>
      <c r="Z327" s="34">
        <f>Calculations!AE300</f>
        <v>0</v>
      </c>
      <c r="AA327" s="34">
        <f>Calculations!AG300</f>
        <v>0</v>
      </c>
      <c r="AB327" s="34">
        <f>Calculations!AF300</f>
        <v>3.6123470710000001E-2</v>
      </c>
      <c r="AC327" s="34">
        <f>Calculations!AH300</f>
        <v>9.7330239261499205</v>
      </c>
      <c r="AD327" s="21" t="s">
        <v>54</v>
      </c>
      <c r="AE327" s="20" t="s">
        <v>786</v>
      </c>
      <c r="AF327" s="26" t="s">
        <v>787</v>
      </c>
      <c r="AG327" s="26" t="s">
        <v>788</v>
      </c>
      <c r="AH327" s="26"/>
      <c r="AI327" s="20"/>
    </row>
    <row r="328" spans="2:35" x14ac:dyDescent="0.2">
      <c r="B328" s="11" t="str">
        <f>Calculations!A301</f>
        <v>CfS:154</v>
      </c>
      <c r="C328" s="20" t="str">
        <f>Calculations!B301</f>
        <v>Land North Of 23 To 33 Oundle Road, Alwalton</v>
      </c>
      <c r="D328" s="11" t="str">
        <f>Calculations!C301</f>
        <v>Residential</v>
      </c>
      <c r="E328" s="34">
        <f>Calculations!D301</f>
        <v>4.85380084157</v>
      </c>
      <c r="F328" s="34">
        <f>Calculations!H301</f>
        <v>4.85380084157</v>
      </c>
      <c r="G328" s="34">
        <f>Calculations!L301</f>
        <v>100</v>
      </c>
      <c r="H328" s="34">
        <f>Calculations!G301</f>
        <v>0</v>
      </c>
      <c r="I328" s="34">
        <f>Calculations!K301</f>
        <v>0</v>
      </c>
      <c r="J328" s="34">
        <f>Calculations!F301</f>
        <v>0</v>
      </c>
      <c r="K328" s="34">
        <f>Calculations!J301</f>
        <v>0</v>
      </c>
      <c r="L328" s="34">
        <f>Calculations!E301</f>
        <v>0</v>
      </c>
      <c r="M328" s="34">
        <f>Calculations!I301</f>
        <v>0</v>
      </c>
      <c r="N328" s="34">
        <f>Calculations!Q301</f>
        <v>0.21235234591999999</v>
      </c>
      <c r="O328" s="34">
        <f>Calculations!V301</f>
        <v>4.3749703140129856</v>
      </c>
      <c r="P328" s="34">
        <f>Calculations!N301</f>
        <v>3.132950348E-2</v>
      </c>
      <c r="Q328" s="34">
        <f>Calculations!T301</f>
        <v>1.4544022170296933</v>
      </c>
      <c r="R328" s="34">
        <f>Calculations!M301</f>
        <v>3.9264283570000003E-2</v>
      </c>
      <c r="S328" s="34">
        <f>Calculations!R301</f>
        <v>0.80893890894171216</v>
      </c>
      <c r="T328" s="34">
        <f>Calculations!X301</f>
        <v>0</v>
      </c>
      <c r="U328" s="34">
        <f>Calculations!AA301</f>
        <v>0</v>
      </c>
      <c r="V328" s="34">
        <f>Calculations!Y301</f>
        <v>0</v>
      </c>
      <c r="W328" s="34">
        <f>Calculations!AB301</f>
        <v>0</v>
      </c>
      <c r="X328" s="34">
        <f>Calculations!Z301</f>
        <v>0</v>
      </c>
      <c r="Y328" s="34">
        <f>Calculations!AC301</f>
        <v>0</v>
      </c>
      <c r="Z328" s="34">
        <f>Calculations!AE301</f>
        <v>8.5044051080000002E-2</v>
      </c>
      <c r="AA328" s="34">
        <f>Calculations!AG301</f>
        <v>1.7521124960803263</v>
      </c>
      <c r="AB328" s="34">
        <f>Calculations!AF301</f>
        <v>9.5247492269999998E-2</v>
      </c>
      <c r="AC328" s="34">
        <f>Calculations!AH301</f>
        <v>1.962327985405999</v>
      </c>
      <c r="AD328" s="21" t="s">
        <v>54</v>
      </c>
      <c r="AE328" s="20" t="s">
        <v>786</v>
      </c>
      <c r="AF328" s="26" t="s">
        <v>795</v>
      </c>
      <c r="AG328" s="26" t="s">
        <v>796</v>
      </c>
      <c r="AH328" s="26"/>
      <c r="AI328" s="20"/>
    </row>
    <row r="329" spans="2:35" ht="63.75" x14ac:dyDescent="0.2">
      <c r="B329" s="11" t="str">
        <f>Calculations!A302</f>
        <v>CfS:232</v>
      </c>
      <c r="C329" s="20" t="str">
        <f>Calculations!B302</f>
        <v>Land at Weybridge Farm</v>
      </c>
      <c r="D329" s="11" t="str">
        <f>Calculations!C302</f>
        <v>Employment</v>
      </c>
      <c r="E329" s="34">
        <f>Calculations!D302</f>
        <v>395.08459030099999</v>
      </c>
      <c r="F329" s="34">
        <f>Calculations!H302</f>
        <v>336.80479103037999</v>
      </c>
      <c r="G329" s="34">
        <f>Calculations!L302</f>
        <v>85.248779450947751</v>
      </c>
      <c r="H329" s="34">
        <f>Calculations!G302</f>
        <v>10.585461978730001</v>
      </c>
      <c r="I329" s="34">
        <f>Calculations!K302</f>
        <v>2.6792900149978864</v>
      </c>
      <c r="J329" s="34">
        <f>Calculations!F302</f>
        <v>3.3047150641499998</v>
      </c>
      <c r="K329" s="34">
        <f>Calculations!J302</f>
        <v>0.83645759548158094</v>
      </c>
      <c r="L329" s="34">
        <f>Calculations!E302</f>
        <v>44.389622227739999</v>
      </c>
      <c r="M329" s="34">
        <f>Calculations!I302</f>
        <v>11.235472938572782</v>
      </c>
      <c r="N329" s="34">
        <f>Calculations!Q302</f>
        <v>90.248388355779994</v>
      </c>
      <c r="O329" s="34">
        <f>Calculations!V302</f>
        <v>22.842801407927137</v>
      </c>
      <c r="P329" s="34">
        <f>Calculations!N302</f>
        <v>13.21935535748</v>
      </c>
      <c r="Q329" s="34">
        <f>Calculations!T302</f>
        <v>7.4333643217963958</v>
      </c>
      <c r="R329" s="34">
        <f>Calculations!M302</f>
        <v>16.148721618869999</v>
      </c>
      <c r="S329" s="34">
        <f>Calculations!R302</f>
        <v>4.0874086247117098</v>
      </c>
      <c r="T329" s="34">
        <f>Calculations!X302</f>
        <v>47.884980560750002</v>
      </c>
      <c r="U329" s="34">
        <f>Calculations!AA302</f>
        <v>12.120184319076643</v>
      </c>
      <c r="V329" s="34">
        <f>Calculations!Y302</f>
        <v>10.395520782369999</v>
      </c>
      <c r="W329" s="34">
        <f>Calculations!AB302</f>
        <v>2.6312139317937069</v>
      </c>
      <c r="X329" s="34">
        <f>Calculations!Z302</f>
        <v>1.4083853720699999</v>
      </c>
      <c r="Y329" s="34">
        <f>Calculations!AC302</f>
        <v>0.35647691827135153</v>
      </c>
      <c r="Z329" s="34">
        <f>Calculations!AE302</f>
        <v>28.507523115590001</v>
      </c>
      <c r="AA329" s="34">
        <f>Calculations!AG302</f>
        <v>7.2155492305764692</v>
      </c>
      <c r="AB329" s="34">
        <f>Calculations!AF302</f>
        <v>39.957231575580003</v>
      </c>
      <c r="AC329" s="34">
        <f>Calculations!AH302</f>
        <v>10.11358897727145</v>
      </c>
      <c r="AD329" s="21" t="s">
        <v>55</v>
      </c>
      <c r="AE329" s="20" t="s">
        <v>782</v>
      </c>
      <c r="AF329" s="26" t="s">
        <v>783</v>
      </c>
      <c r="AG329" s="26" t="s">
        <v>784</v>
      </c>
      <c r="AH329" s="26"/>
      <c r="AI329" s="20"/>
    </row>
    <row r="330" spans="2:35" x14ac:dyDescent="0.2">
      <c r="B330" s="11" t="str">
        <f>Calculations!A303</f>
        <v>CfS:332</v>
      </c>
      <c r="C330" s="20" t="str">
        <f>Calculations!B303</f>
        <v>South of Hemingford Road, Hemingford Grey</v>
      </c>
      <c r="D330" s="11" t="str">
        <f>Calculations!C303</f>
        <v>Residential</v>
      </c>
      <c r="E330" s="34">
        <f>Calculations!D303</f>
        <v>10.905318725700001</v>
      </c>
      <c r="F330" s="34">
        <f>Calculations!H303</f>
        <v>0</v>
      </c>
      <c r="G330" s="34">
        <f>Calculations!L303</f>
        <v>0</v>
      </c>
      <c r="H330" s="34">
        <f>Calculations!G303</f>
        <v>0.77751661379000003</v>
      </c>
      <c r="I330" s="34">
        <f>Calculations!K303</f>
        <v>7.1297009591995408</v>
      </c>
      <c r="J330" s="34">
        <f>Calculations!F303</f>
        <v>10.12780211191</v>
      </c>
      <c r="K330" s="34">
        <f>Calculations!J303</f>
        <v>92.870299040800447</v>
      </c>
      <c r="L330" s="34">
        <f>Calculations!E303</f>
        <v>0</v>
      </c>
      <c r="M330" s="34">
        <f>Calculations!I303</f>
        <v>0</v>
      </c>
      <c r="N330" s="34">
        <f>Calculations!Q303</f>
        <v>1.122022462E-2</v>
      </c>
      <c r="O330" s="34">
        <f>Calculations!V303</f>
        <v>0.1028876358611865</v>
      </c>
      <c r="P330" s="34">
        <f>Calculations!N303</f>
        <v>0</v>
      </c>
      <c r="Q330" s="34">
        <f>Calculations!T303</f>
        <v>0</v>
      </c>
      <c r="R330" s="34">
        <f>Calculations!M303</f>
        <v>0</v>
      </c>
      <c r="S330" s="34">
        <f>Calculations!R303</f>
        <v>0</v>
      </c>
      <c r="T330" s="34">
        <f>Calculations!X303</f>
        <v>10.24470476231</v>
      </c>
      <c r="U330" s="34">
        <f>Calculations!AA303</f>
        <v>93.942277341851863</v>
      </c>
      <c r="V330" s="34">
        <f>Calculations!Y303</f>
        <v>0.66476649915999997</v>
      </c>
      <c r="W330" s="34">
        <f>Calculations!AB303</f>
        <v>6.0958007361433566</v>
      </c>
      <c r="X330" s="34">
        <f>Calculations!Z303</f>
        <v>0</v>
      </c>
      <c r="Y330" s="34">
        <f>Calculations!AC303</f>
        <v>0</v>
      </c>
      <c r="Z330" s="34">
        <f>Calculations!AE303</f>
        <v>0</v>
      </c>
      <c r="AA330" s="34">
        <f>Calculations!AG303</f>
        <v>0</v>
      </c>
      <c r="AB330" s="34">
        <f>Calculations!AF303</f>
        <v>5.44953834E-2</v>
      </c>
      <c r="AC330" s="34">
        <f>Calculations!AH303</f>
        <v>0.49971380727803527</v>
      </c>
      <c r="AD330" s="21" t="s">
        <v>54</v>
      </c>
      <c r="AE330" s="20" t="s">
        <v>786</v>
      </c>
      <c r="AF330" s="26" t="s">
        <v>787</v>
      </c>
      <c r="AG330" s="26" t="s">
        <v>788</v>
      </c>
      <c r="AH330" s="26"/>
      <c r="AI330" s="20"/>
    </row>
    <row r="331" spans="2:35" x14ac:dyDescent="0.2">
      <c r="B331" s="11" t="str">
        <f>Calculations!A304</f>
        <v>CfS:222</v>
      </c>
      <c r="C331" s="20" t="str">
        <f>Calculations!B304</f>
        <v>Area 1 Park Farm, Brampton</v>
      </c>
      <c r="D331" s="11" t="str">
        <f>Calculations!C304</f>
        <v>Employment</v>
      </c>
      <c r="E331" s="34">
        <f>Calculations!D304</f>
        <v>2.38665230374</v>
      </c>
      <c r="F331" s="34">
        <f>Calculations!H304</f>
        <v>2.38665230374</v>
      </c>
      <c r="G331" s="34">
        <f>Calculations!L304</f>
        <v>100</v>
      </c>
      <c r="H331" s="34">
        <f>Calculations!G304</f>
        <v>0</v>
      </c>
      <c r="I331" s="34">
        <f>Calculations!K304</f>
        <v>0</v>
      </c>
      <c r="J331" s="34">
        <f>Calculations!F304</f>
        <v>0</v>
      </c>
      <c r="K331" s="34">
        <f>Calculations!J304</f>
        <v>0</v>
      </c>
      <c r="L331" s="34">
        <f>Calculations!E304</f>
        <v>0</v>
      </c>
      <c r="M331" s="34">
        <f>Calculations!I304</f>
        <v>0</v>
      </c>
      <c r="N331" s="34">
        <f>Calculations!Q304</f>
        <v>1.1963975123299999</v>
      </c>
      <c r="O331" s="34">
        <f>Calculations!V304</f>
        <v>50.128689061879136</v>
      </c>
      <c r="P331" s="34">
        <f>Calculations!N304</f>
        <v>0.13325890810999999</v>
      </c>
      <c r="Q331" s="34">
        <f>Calculations!T304</f>
        <v>6.5224757228381947</v>
      </c>
      <c r="R331" s="34">
        <f>Calculations!M304</f>
        <v>2.2409908990000001E-2</v>
      </c>
      <c r="S331" s="34">
        <f>Calculations!R304</f>
        <v>0.93896831787699386</v>
      </c>
      <c r="T331" s="34">
        <f>Calculations!X304</f>
        <v>0</v>
      </c>
      <c r="U331" s="34">
        <f>Calculations!AA304</f>
        <v>0</v>
      </c>
      <c r="V331" s="34">
        <f>Calculations!Y304</f>
        <v>0</v>
      </c>
      <c r="W331" s="34">
        <f>Calculations!AB304</f>
        <v>0</v>
      </c>
      <c r="X331" s="34">
        <f>Calculations!Z304</f>
        <v>0</v>
      </c>
      <c r="Y331" s="34">
        <f>Calculations!AC304</f>
        <v>0</v>
      </c>
      <c r="Z331" s="34">
        <f>Calculations!AE304</f>
        <v>0.36739462076000001</v>
      </c>
      <c r="AA331" s="34">
        <f>Calculations!AG304</f>
        <v>15.393722000656517</v>
      </c>
      <c r="AB331" s="34">
        <f>Calculations!AF304</f>
        <v>0.73493979034000001</v>
      </c>
      <c r="AC331" s="34">
        <f>Calculations!AH304</f>
        <v>30.793751950726701</v>
      </c>
      <c r="AD331" s="21" t="s">
        <v>55</v>
      </c>
      <c r="AE331" s="20" t="s">
        <v>786</v>
      </c>
      <c r="AF331" s="26" t="s">
        <v>795</v>
      </c>
      <c r="AG331" s="26" t="s">
        <v>796</v>
      </c>
      <c r="AH331" s="26"/>
      <c r="AI331" s="20"/>
    </row>
    <row r="332" spans="2:35" x14ac:dyDescent="0.2">
      <c r="B332" s="11" t="str">
        <f>Calculations!A305</f>
        <v>CfS:224</v>
      </c>
      <c r="C332" s="20" t="str">
        <f>Calculations!B305</f>
        <v>Area 2 Park Farm, Brampton</v>
      </c>
      <c r="D332" s="11" t="str">
        <f>Calculations!C305</f>
        <v>Employment</v>
      </c>
      <c r="E332" s="34">
        <f>Calculations!D305</f>
        <v>1.30737384896</v>
      </c>
      <c r="F332" s="34">
        <f>Calculations!H305</f>
        <v>1.30737384896</v>
      </c>
      <c r="G332" s="34">
        <f>Calculations!L305</f>
        <v>100</v>
      </c>
      <c r="H332" s="34">
        <f>Calculations!G305</f>
        <v>0</v>
      </c>
      <c r="I332" s="34">
        <f>Calculations!K305</f>
        <v>0</v>
      </c>
      <c r="J332" s="34">
        <f>Calculations!F305</f>
        <v>0</v>
      </c>
      <c r="K332" s="34">
        <f>Calculations!J305</f>
        <v>0</v>
      </c>
      <c r="L332" s="34">
        <f>Calculations!E305</f>
        <v>0</v>
      </c>
      <c r="M332" s="34">
        <f>Calculations!I305</f>
        <v>0</v>
      </c>
      <c r="N332" s="34">
        <f>Calculations!Q305</f>
        <v>0.1065747625</v>
      </c>
      <c r="O332" s="34">
        <f>Calculations!V305</f>
        <v>8.1518199698409859</v>
      </c>
      <c r="P332" s="34">
        <f>Calculations!N305</f>
        <v>1.8599120760000001E-2</v>
      </c>
      <c r="Q332" s="34">
        <f>Calculations!T305</f>
        <v>1.4226321548955085</v>
      </c>
      <c r="R332" s="34">
        <f>Calculations!M305</f>
        <v>0</v>
      </c>
      <c r="S332" s="34">
        <f>Calculations!R305</f>
        <v>0</v>
      </c>
      <c r="T332" s="34">
        <f>Calculations!X305</f>
        <v>0</v>
      </c>
      <c r="U332" s="34">
        <f>Calculations!AA305</f>
        <v>0</v>
      </c>
      <c r="V332" s="34">
        <f>Calculations!Y305</f>
        <v>0</v>
      </c>
      <c r="W332" s="34">
        <f>Calculations!AB305</f>
        <v>0</v>
      </c>
      <c r="X332" s="34">
        <f>Calculations!Z305</f>
        <v>0</v>
      </c>
      <c r="Y332" s="34">
        <f>Calculations!AC305</f>
        <v>0</v>
      </c>
      <c r="Z332" s="34">
        <f>Calculations!AE305</f>
        <v>5.221695648E-2</v>
      </c>
      <c r="AA332" s="34">
        <f>Calculations!AG305</f>
        <v>3.9940340340705114</v>
      </c>
      <c r="AB332" s="34">
        <f>Calculations!AF305</f>
        <v>3.915106711E-2</v>
      </c>
      <c r="AC332" s="34">
        <f>Calculations!AH305</f>
        <v>2.9946344070706474</v>
      </c>
      <c r="AD332" s="21" t="s">
        <v>55</v>
      </c>
      <c r="AE332" s="20" t="s">
        <v>786</v>
      </c>
      <c r="AF332" s="26" t="s">
        <v>795</v>
      </c>
      <c r="AG332" s="26" t="s">
        <v>796</v>
      </c>
      <c r="AH332" s="26"/>
      <c r="AI332" s="20"/>
    </row>
    <row r="333" spans="2:35" x14ac:dyDescent="0.2">
      <c r="B333" s="11" t="str">
        <f>Calculations!A306</f>
        <v>CfS:207</v>
      </c>
      <c r="C333" s="20" t="str">
        <f>Calculations!B306</f>
        <v>Emmanuel Knoll Village, Godmanchester</v>
      </c>
      <c r="D333" s="11" t="str">
        <f>Calculations!C306</f>
        <v>Mixed Use</v>
      </c>
      <c r="E333" s="34">
        <f>Calculations!D306</f>
        <v>106.479620989</v>
      </c>
      <c r="F333" s="34">
        <f>Calculations!H306</f>
        <v>106.479620989</v>
      </c>
      <c r="G333" s="34">
        <f>Calculations!L306</f>
        <v>100</v>
      </c>
      <c r="H333" s="34">
        <f>Calculations!G306</f>
        <v>0</v>
      </c>
      <c r="I333" s="34">
        <f>Calculations!K306</f>
        <v>0</v>
      </c>
      <c r="J333" s="34">
        <f>Calculations!F306</f>
        <v>0</v>
      </c>
      <c r="K333" s="34">
        <f>Calculations!J306</f>
        <v>0</v>
      </c>
      <c r="L333" s="34">
        <f>Calculations!E306</f>
        <v>0</v>
      </c>
      <c r="M333" s="34">
        <f>Calculations!I306</f>
        <v>0</v>
      </c>
      <c r="N333" s="34">
        <f>Calculations!Q306</f>
        <v>7.0170479156300001</v>
      </c>
      <c r="O333" s="34">
        <f>Calculations!V306</f>
        <v>6.5900384040199631</v>
      </c>
      <c r="P333" s="34">
        <f>Calculations!N306</f>
        <v>0.92428710418000004</v>
      </c>
      <c r="Q333" s="34">
        <f>Calculations!T306</f>
        <v>1.6390621330069319</v>
      </c>
      <c r="R333" s="34">
        <f>Calculations!M306</f>
        <v>0.82098004282000003</v>
      </c>
      <c r="S333" s="34">
        <f>Calculations!R306</f>
        <v>0.77102081618492269</v>
      </c>
      <c r="T333" s="34">
        <f>Calculations!X306</f>
        <v>0</v>
      </c>
      <c r="U333" s="34">
        <f>Calculations!AA306</f>
        <v>0</v>
      </c>
      <c r="V333" s="34">
        <f>Calculations!Y306</f>
        <v>0</v>
      </c>
      <c r="W333" s="34">
        <f>Calculations!AB306</f>
        <v>0</v>
      </c>
      <c r="X333" s="34">
        <f>Calculations!Z306</f>
        <v>0</v>
      </c>
      <c r="Y333" s="34">
        <f>Calculations!AC306</f>
        <v>0</v>
      </c>
      <c r="Z333" s="34">
        <f>Calculations!AE306</f>
        <v>2.56057439296</v>
      </c>
      <c r="AA333" s="34">
        <f>Calculations!AG306</f>
        <v>2.4047553599242462</v>
      </c>
      <c r="AB333" s="34">
        <f>Calculations!AF306</f>
        <v>3.2122072567100002</v>
      </c>
      <c r="AC333" s="34">
        <f>Calculations!AH306</f>
        <v>3.0167343073486719</v>
      </c>
      <c r="AD333" s="21" t="s">
        <v>54</v>
      </c>
      <c r="AE333" s="20" t="s">
        <v>786</v>
      </c>
      <c r="AF333" s="26" t="s">
        <v>795</v>
      </c>
      <c r="AG333" s="26" t="s">
        <v>796</v>
      </c>
      <c r="AH333" s="26"/>
      <c r="AI333" s="20"/>
    </row>
    <row r="334" spans="2:35" x14ac:dyDescent="0.2">
      <c r="B334" s="11" t="str">
        <f>Calculations!A307</f>
        <v>CfS:225</v>
      </c>
      <c r="C334" s="20" t="str">
        <f>Calculations!B307</f>
        <v>Area 3 Park Farm, Brampton</v>
      </c>
      <c r="D334" s="11" t="str">
        <f>Calculations!C307</f>
        <v>Mixed Use</v>
      </c>
      <c r="E334" s="34">
        <f>Calculations!D307</f>
        <v>7.2864722829400002</v>
      </c>
      <c r="F334" s="34">
        <f>Calculations!H307</f>
        <v>7.2864722829400002</v>
      </c>
      <c r="G334" s="34">
        <f>Calculations!L307</f>
        <v>100</v>
      </c>
      <c r="H334" s="34">
        <f>Calculations!G307</f>
        <v>0</v>
      </c>
      <c r="I334" s="34">
        <f>Calculations!K307</f>
        <v>0</v>
      </c>
      <c r="J334" s="34">
        <f>Calculations!F307</f>
        <v>0</v>
      </c>
      <c r="K334" s="34">
        <f>Calculations!J307</f>
        <v>0</v>
      </c>
      <c r="L334" s="34">
        <f>Calculations!E307</f>
        <v>0</v>
      </c>
      <c r="M334" s="34">
        <f>Calculations!I307</f>
        <v>0</v>
      </c>
      <c r="N334" s="34">
        <f>Calculations!Q307</f>
        <v>0.40116396352</v>
      </c>
      <c r="O334" s="34">
        <f>Calculations!V307</f>
        <v>5.5055992521820913</v>
      </c>
      <c r="P334" s="34">
        <f>Calculations!N307</f>
        <v>0</v>
      </c>
      <c r="Q334" s="34">
        <f>Calculations!T307</f>
        <v>0</v>
      </c>
      <c r="R334" s="34">
        <f>Calculations!M307</f>
        <v>0</v>
      </c>
      <c r="S334" s="34">
        <f>Calculations!R307</f>
        <v>0</v>
      </c>
      <c r="T334" s="34">
        <f>Calculations!X307</f>
        <v>0</v>
      </c>
      <c r="U334" s="34">
        <f>Calculations!AA307</f>
        <v>0</v>
      </c>
      <c r="V334" s="34">
        <f>Calculations!Y307</f>
        <v>0</v>
      </c>
      <c r="W334" s="34">
        <f>Calculations!AB307</f>
        <v>0</v>
      </c>
      <c r="X334" s="34">
        <f>Calculations!Z307</f>
        <v>0</v>
      </c>
      <c r="Y334" s="34">
        <f>Calculations!AC307</f>
        <v>0</v>
      </c>
      <c r="Z334" s="34">
        <f>Calculations!AE307</f>
        <v>2.5010247669999999E-2</v>
      </c>
      <c r="AA334" s="34">
        <f>Calculations!AG307</f>
        <v>0.34324219867763883</v>
      </c>
      <c r="AB334" s="34">
        <f>Calculations!AF307</f>
        <v>0.46241001197999998</v>
      </c>
      <c r="AC334" s="34">
        <f>Calculations!AH307</f>
        <v>6.3461438405887041</v>
      </c>
      <c r="AD334" s="21" t="s">
        <v>54</v>
      </c>
      <c r="AE334" s="20" t="s">
        <v>786</v>
      </c>
      <c r="AF334" s="26" t="s">
        <v>797</v>
      </c>
      <c r="AG334" s="26" t="s">
        <v>796</v>
      </c>
      <c r="AH334" s="26"/>
      <c r="AI334" s="20"/>
    </row>
    <row r="335" spans="2:35" x14ac:dyDescent="0.2">
      <c r="B335" s="11" t="str">
        <f>Calculations!A308</f>
        <v>CfS:330</v>
      </c>
      <c r="C335" s="20" t="str">
        <f>Calculations!B308</f>
        <v>Glebe Farm, Sawtry</v>
      </c>
      <c r="D335" s="11" t="str">
        <f>Calculations!C308</f>
        <v>Natural/Open Space</v>
      </c>
      <c r="E335" s="34">
        <f>Calculations!D308</f>
        <v>52.2526002424</v>
      </c>
      <c r="F335" s="34">
        <f>Calculations!H308</f>
        <v>52.2526002424</v>
      </c>
      <c r="G335" s="34">
        <f>Calculations!L308</f>
        <v>100</v>
      </c>
      <c r="H335" s="34">
        <f>Calculations!G308</f>
        <v>0</v>
      </c>
      <c r="I335" s="34">
        <f>Calculations!K308</f>
        <v>0</v>
      </c>
      <c r="J335" s="34">
        <f>Calculations!F308</f>
        <v>0</v>
      </c>
      <c r="K335" s="34">
        <f>Calculations!J308</f>
        <v>0</v>
      </c>
      <c r="L335" s="34">
        <f>Calculations!E308</f>
        <v>0</v>
      </c>
      <c r="M335" s="34">
        <f>Calculations!I308</f>
        <v>0</v>
      </c>
      <c r="N335" s="34">
        <f>Calculations!Q308</f>
        <v>3.25926816082</v>
      </c>
      <c r="O335" s="34">
        <f>Calculations!V308</f>
        <v>6.2375233877361955</v>
      </c>
      <c r="P335" s="34">
        <f>Calculations!N308</f>
        <v>0.29993635478000003</v>
      </c>
      <c r="Q335" s="34">
        <f>Calculations!T308</f>
        <v>0.8411912275388258</v>
      </c>
      <c r="R335" s="34">
        <f>Calculations!M308</f>
        <v>0.13960793462000001</v>
      </c>
      <c r="S335" s="34">
        <f>Calculations!R308</f>
        <v>0.26717892310116298</v>
      </c>
      <c r="T335" s="34">
        <f>Calculations!X308</f>
        <v>0</v>
      </c>
      <c r="U335" s="34">
        <f>Calculations!AA308</f>
        <v>0</v>
      </c>
      <c r="V335" s="34">
        <f>Calculations!Y308</f>
        <v>0</v>
      </c>
      <c r="W335" s="34">
        <f>Calculations!AB308</f>
        <v>0</v>
      </c>
      <c r="X335" s="34">
        <f>Calculations!Z308</f>
        <v>0</v>
      </c>
      <c r="Y335" s="34">
        <f>Calculations!AC308</f>
        <v>0</v>
      </c>
      <c r="Z335" s="34">
        <f>Calculations!AE308</f>
        <v>1.16487735008</v>
      </c>
      <c r="AA335" s="34">
        <f>Calculations!AG308</f>
        <v>2.2293193920993977</v>
      </c>
      <c r="AB335" s="34">
        <f>Calculations!AF308</f>
        <v>2.1461415756900002</v>
      </c>
      <c r="AC335" s="34">
        <f>Calculations!AH308</f>
        <v>4.1072435931112361</v>
      </c>
      <c r="AD335" s="21" t="s">
        <v>765</v>
      </c>
      <c r="AE335" s="20" t="s">
        <v>792</v>
      </c>
      <c r="AF335" s="26" t="s">
        <v>793</v>
      </c>
      <c r="AG335" s="26" t="s">
        <v>794</v>
      </c>
      <c r="AH335" s="26"/>
      <c r="AI335" s="20"/>
    </row>
    <row r="336" spans="2:35" x14ac:dyDescent="0.2">
      <c r="B336" s="11" t="str">
        <f>Calculations!A309</f>
        <v>CfS:226</v>
      </c>
      <c r="C336" s="20" t="str">
        <f>Calculations!B309</f>
        <v>Area 4 Park Farm, Brampton</v>
      </c>
      <c r="D336" s="11" t="str">
        <f>Calculations!C309</f>
        <v>Employment</v>
      </c>
      <c r="E336" s="34">
        <f>Calculations!D309</f>
        <v>3.8085270740600001</v>
      </c>
      <c r="F336" s="34">
        <f>Calculations!H309</f>
        <v>3.8085270740600001</v>
      </c>
      <c r="G336" s="34">
        <f>Calculations!L309</f>
        <v>100</v>
      </c>
      <c r="H336" s="34">
        <f>Calculations!G309</f>
        <v>0</v>
      </c>
      <c r="I336" s="34">
        <f>Calculations!K309</f>
        <v>0</v>
      </c>
      <c r="J336" s="34">
        <f>Calculations!F309</f>
        <v>0</v>
      </c>
      <c r="K336" s="34">
        <f>Calculations!J309</f>
        <v>0</v>
      </c>
      <c r="L336" s="34">
        <f>Calculations!E309</f>
        <v>0</v>
      </c>
      <c r="M336" s="34">
        <f>Calculations!I309</f>
        <v>0</v>
      </c>
      <c r="N336" s="34">
        <f>Calculations!Q309</f>
        <v>0</v>
      </c>
      <c r="O336" s="34">
        <f>Calculations!V309</f>
        <v>0</v>
      </c>
      <c r="P336" s="34">
        <f>Calculations!N309</f>
        <v>0</v>
      </c>
      <c r="Q336" s="34">
        <f>Calculations!T309</f>
        <v>0</v>
      </c>
      <c r="R336" s="34">
        <f>Calculations!M309</f>
        <v>0</v>
      </c>
      <c r="S336" s="34">
        <f>Calculations!R309</f>
        <v>0</v>
      </c>
      <c r="T336" s="34">
        <f>Calculations!X309</f>
        <v>0</v>
      </c>
      <c r="U336" s="34">
        <f>Calculations!AA309</f>
        <v>0</v>
      </c>
      <c r="V336" s="34">
        <f>Calculations!Y309</f>
        <v>0</v>
      </c>
      <c r="W336" s="34">
        <f>Calculations!AB309</f>
        <v>0</v>
      </c>
      <c r="X336" s="34">
        <f>Calculations!Z309</f>
        <v>0</v>
      </c>
      <c r="Y336" s="34">
        <f>Calculations!AC309</f>
        <v>0</v>
      </c>
      <c r="Z336" s="34">
        <f>Calculations!AE309</f>
        <v>0</v>
      </c>
      <c r="AA336" s="34">
        <f>Calculations!AG309</f>
        <v>0</v>
      </c>
      <c r="AB336" s="34">
        <f>Calculations!AF309</f>
        <v>0</v>
      </c>
      <c r="AC336" s="34">
        <f>Calculations!AH309</f>
        <v>0</v>
      </c>
      <c r="AD336" s="21" t="s">
        <v>55</v>
      </c>
      <c r="AE336" s="20" t="s">
        <v>792</v>
      </c>
      <c r="AF336" s="26" t="s">
        <v>793</v>
      </c>
      <c r="AG336" s="26" t="s">
        <v>794</v>
      </c>
      <c r="AH336" s="26"/>
      <c r="AI336" s="20"/>
    </row>
    <row r="337" spans="2:35" x14ac:dyDescent="0.2">
      <c r="B337" s="11" t="str">
        <f>Calculations!A310</f>
        <v>CfS:282</v>
      </c>
      <c r="C337" s="20" t="str">
        <f>Calculations!B310</f>
        <v>Garden land at 71 Hemingford Road, St Ives</v>
      </c>
      <c r="D337" s="11" t="str">
        <f>Calculations!C310</f>
        <v>Residential</v>
      </c>
      <c r="E337" s="34">
        <f>Calculations!D310</f>
        <v>0.12685625535</v>
      </c>
      <c r="F337" s="34">
        <f>Calculations!H310</f>
        <v>0</v>
      </c>
      <c r="G337" s="34">
        <f>Calculations!L310</f>
        <v>0</v>
      </c>
      <c r="H337" s="34">
        <f>Calculations!G310</f>
        <v>0</v>
      </c>
      <c r="I337" s="34">
        <f>Calculations!K310</f>
        <v>0</v>
      </c>
      <c r="J337" s="34">
        <f>Calculations!F310</f>
        <v>0.12685625535</v>
      </c>
      <c r="K337" s="34">
        <f>Calculations!J310</f>
        <v>100</v>
      </c>
      <c r="L337" s="34">
        <f>Calculations!E310</f>
        <v>0</v>
      </c>
      <c r="M337" s="34">
        <f>Calculations!I310</f>
        <v>0</v>
      </c>
      <c r="N337" s="34">
        <f>Calculations!Q310</f>
        <v>0</v>
      </c>
      <c r="O337" s="34">
        <f>Calculations!V310</f>
        <v>0</v>
      </c>
      <c r="P337" s="34">
        <f>Calculations!N310</f>
        <v>0</v>
      </c>
      <c r="Q337" s="34">
        <f>Calculations!T310</f>
        <v>0</v>
      </c>
      <c r="R337" s="34">
        <f>Calculations!M310</f>
        <v>0</v>
      </c>
      <c r="S337" s="34">
        <f>Calculations!R310</f>
        <v>0</v>
      </c>
      <c r="T337" s="34">
        <f>Calculations!X310</f>
        <v>0.12685625535</v>
      </c>
      <c r="U337" s="34">
        <f>Calculations!AA310</f>
        <v>100</v>
      </c>
      <c r="V337" s="34">
        <f>Calculations!Y310</f>
        <v>0</v>
      </c>
      <c r="W337" s="34">
        <f>Calculations!AB310</f>
        <v>0</v>
      </c>
      <c r="X337" s="34">
        <f>Calculations!Z310</f>
        <v>0</v>
      </c>
      <c r="Y337" s="34">
        <f>Calculations!AC310</f>
        <v>0</v>
      </c>
      <c r="Z337" s="34">
        <f>Calculations!AE310</f>
        <v>0</v>
      </c>
      <c r="AA337" s="34">
        <f>Calculations!AG310</f>
        <v>0</v>
      </c>
      <c r="AB337" s="34">
        <f>Calculations!AF310</f>
        <v>0</v>
      </c>
      <c r="AC337" s="34">
        <f>Calculations!AH310</f>
        <v>0</v>
      </c>
      <c r="AD337" s="21" t="s">
        <v>54</v>
      </c>
      <c r="AE337" s="20" t="s">
        <v>786</v>
      </c>
      <c r="AF337" s="26" t="s">
        <v>787</v>
      </c>
      <c r="AG337" s="26" t="s">
        <v>788</v>
      </c>
      <c r="AH337" s="26"/>
      <c r="AI337" s="20"/>
    </row>
    <row r="338" spans="2:35" x14ac:dyDescent="0.2">
      <c r="B338" s="11" t="str">
        <f>Calculations!A311</f>
        <v>CfS:278</v>
      </c>
      <c r="C338" s="20" t="str">
        <f>Calculations!B311</f>
        <v>Land east of St Neots (Logistics)</v>
      </c>
      <c r="D338" s="11" t="str">
        <f>Calculations!C311</f>
        <v>Employment</v>
      </c>
      <c r="E338" s="34">
        <f>Calculations!D311</f>
        <v>18.299189207600001</v>
      </c>
      <c r="F338" s="34">
        <f>Calculations!H311</f>
        <v>18.299189207600001</v>
      </c>
      <c r="G338" s="34">
        <f>Calculations!L311</f>
        <v>100</v>
      </c>
      <c r="H338" s="34">
        <f>Calculations!G311</f>
        <v>0</v>
      </c>
      <c r="I338" s="34">
        <f>Calculations!K311</f>
        <v>0</v>
      </c>
      <c r="J338" s="34">
        <f>Calculations!F311</f>
        <v>0</v>
      </c>
      <c r="K338" s="34">
        <f>Calculations!J311</f>
        <v>0</v>
      </c>
      <c r="L338" s="34">
        <f>Calculations!E311</f>
        <v>0</v>
      </c>
      <c r="M338" s="34">
        <f>Calculations!I311</f>
        <v>0</v>
      </c>
      <c r="N338" s="34">
        <f>Calculations!Q311</f>
        <v>0.47636828580000001</v>
      </c>
      <c r="O338" s="34">
        <f>Calculations!V311</f>
        <v>2.6032207241299803</v>
      </c>
      <c r="P338" s="34">
        <f>Calculations!N311</f>
        <v>4.1748638210000001E-2</v>
      </c>
      <c r="Q338" s="34">
        <f>Calculations!T311</f>
        <v>0.79660890581675448</v>
      </c>
      <c r="R338" s="34">
        <f>Calculations!M311</f>
        <v>0.10402433271</v>
      </c>
      <c r="S338" s="34">
        <f>Calculations!R311</f>
        <v>0.56846416270069888</v>
      </c>
      <c r="T338" s="34">
        <f>Calculations!X311</f>
        <v>0</v>
      </c>
      <c r="U338" s="34">
        <f>Calculations!AA311</f>
        <v>0</v>
      </c>
      <c r="V338" s="34">
        <f>Calculations!Y311</f>
        <v>0</v>
      </c>
      <c r="W338" s="34">
        <f>Calculations!AB311</f>
        <v>0</v>
      </c>
      <c r="X338" s="34">
        <f>Calculations!Z311</f>
        <v>0</v>
      </c>
      <c r="Y338" s="34">
        <f>Calculations!AC311</f>
        <v>0</v>
      </c>
      <c r="Z338" s="34">
        <f>Calculations!AE311</f>
        <v>0.10437265799999999</v>
      </c>
      <c r="AA338" s="34">
        <f>Calculations!AG311</f>
        <v>0.57036766392170013</v>
      </c>
      <c r="AB338" s="34">
        <f>Calculations!AF311</f>
        <v>0.21854932423000001</v>
      </c>
      <c r="AC338" s="34">
        <f>Calculations!AH311</f>
        <v>1.1943115170328547</v>
      </c>
      <c r="AD338" s="21" t="s">
        <v>55</v>
      </c>
      <c r="AE338" s="20" t="s">
        <v>786</v>
      </c>
      <c r="AF338" s="26" t="s">
        <v>795</v>
      </c>
      <c r="AG338" s="26" t="s">
        <v>796</v>
      </c>
      <c r="AH338" s="26"/>
      <c r="AI338" s="20"/>
    </row>
    <row r="339" spans="2:35" ht="63.75" x14ac:dyDescent="0.2">
      <c r="B339" s="11" t="str">
        <f>Calculations!A312</f>
        <v>CfS:283</v>
      </c>
      <c r="C339" s="20" t="str">
        <f>Calculations!B312</f>
        <v>Land east of Brook Road, St Neots</v>
      </c>
      <c r="D339" s="11" t="str">
        <f>Calculations!C312</f>
        <v>Residential</v>
      </c>
      <c r="E339" s="34">
        <f>Calculations!D312</f>
        <v>13.925133969799999</v>
      </c>
      <c r="F339" s="34">
        <f>Calculations!H312</f>
        <v>5.7313281518499988</v>
      </c>
      <c r="G339" s="34">
        <f>Calculations!L312</f>
        <v>41.158154487272881</v>
      </c>
      <c r="H339" s="34">
        <f>Calculations!G312</f>
        <v>4.7231267891600002</v>
      </c>
      <c r="I339" s="34">
        <f>Calculations!K312</f>
        <v>33.917998917663816</v>
      </c>
      <c r="J339" s="34">
        <f>Calculations!F312</f>
        <v>0.47569266868999999</v>
      </c>
      <c r="K339" s="34">
        <f>Calculations!J312</f>
        <v>3.4160724752929048</v>
      </c>
      <c r="L339" s="34">
        <f>Calculations!E312</f>
        <v>2.9949863601</v>
      </c>
      <c r="M339" s="34">
        <f>Calculations!I312</f>
        <v>21.507774119770396</v>
      </c>
      <c r="N339" s="34">
        <f>Calculations!Q312</f>
        <v>2.5840731736299998</v>
      </c>
      <c r="O339" s="34">
        <f>Calculations!V312</f>
        <v>18.556899913740029</v>
      </c>
      <c r="P339" s="34">
        <f>Calculations!N312</f>
        <v>0.55281350727</v>
      </c>
      <c r="Q339" s="34">
        <f>Calculations!T312</f>
        <v>11.004339967237016</v>
      </c>
      <c r="R339" s="34">
        <f>Calculations!M312</f>
        <v>0.97955557565999996</v>
      </c>
      <c r="S339" s="34">
        <f>Calculations!R312</f>
        <v>7.0344427406185224</v>
      </c>
      <c r="T339" s="34">
        <f>Calculations!X312</f>
        <v>3.4542189666900001</v>
      </c>
      <c r="U339" s="34">
        <f>Calculations!AA312</f>
        <v>24.805642618457419</v>
      </c>
      <c r="V339" s="34">
        <f>Calculations!Y312</f>
        <v>4.7395870155399997</v>
      </c>
      <c r="W339" s="34">
        <f>Calculations!AB312</f>
        <v>34.036204074006996</v>
      </c>
      <c r="X339" s="34">
        <f>Calculations!Z312</f>
        <v>0.21514215211000001</v>
      </c>
      <c r="Y339" s="34">
        <f>Calculations!AC312</f>
        <v>1.5449916142752198</v>
      </c>
      <c r="Z339" s="34">
        <f>Calculations!AE312</f>
        <v>0.88830911305000004</v>
      </c>
      <c r="AA339" s="34">
        <f>Calculations!AG312</f>
        <v>6.3791782181522416</v>
      </c>
      <c r="AB339" s="34">
        <f>Calculations!AF312</f>
        <v>0.60522920882999998</v>
      </c>
      <c r="AC339" s="34">
        <f>Calculations!AH312</f>
        <v>4.3463079791015655</v>
      </c>
      <c r="AD339" s="21" t="s">
        <v>54</v>
      </c>
      <c r="AE339" s="20" t="s">
        <v>782</v>
      </c>
      <c r="AF339" s="26" t="s">
        <v>783</v>
      </c>
      <c r="AG339" s="26" t="s">
        <v>784</v>
      </c>
      <c r="AH339" s="26"/>
      <c r="AI339" s="20"/>
    </row>
    <row r="340" spans="2:35" x14ac:dyDescent="0.2">
      <c r="B340" s="11" t="str">
        <f>Calculations!A313</f>
        <v>CfS:368</v>
      </c>
      <c r="C340" s="20" t="str">
        <f>Calculations!B313</f>
        <v>Land east of Dovecote Lane, Great Paxton</v>
      </c>
      <c r="D340" s="11" t="str">
        <f>Calculations!C313</f>
        <v>Residential</v>
      </c>
      <c r="E340" s="34">
        <f>Calculations!D313</f>
        <v>0.45511218492700001</v>
      </c>
      <c r="F340" s="34">
        <f>Calculations!H313</f>
        <v>0.45064654252699998</v>
      </c>
      <c r="G340" s="34">
        <f>Calculations!L313</f>
        <v>99.01878206123699</v>
      </c>
      <c r="H340" s="34">
        <f>Calculations!G313</f>
        <v>4.4656423999999998E-3</v>
      </c>
      <c r="I340" s="34">
        <f>Calculations!K313</f>
        <v>0.98121793876300833</v>
      </c>
      <c r="J340" s="34">
        <f>Calculations!F313</f>
        <v>0</v>
      </c>
      <c r="K340" s="34">
        <f>Calculations!J313</f>
        <v>0</v>
      </c>
      <c r="L340" s="34">
        <f>Calculations!E313</f>
        <v>0</v>
      </c>
      <c r="M340" s="34">
        <f>Calculations!I313</f>
        <v>0</v>
      </c>
      <c r="N340" s="34">
        <f>Calculations!Q313</f>
        <v>0.16307584160999999</v>
      </c>
      <c r="O340" s="34">
        <f>Calculations!V313</f>
        <v>35.832009559611627</v>
      </c>
      <c r="P340" s="34">
        <f>Calculations!N313</f>
        <v>2.0921071329999999E-2</v>
      </c>
      <c r="Q340" s="34">
        <f>Calculations!T313</f>
        <v>17.515659171548311</v>
      </c>
      <c r="R340" s="34">
        <f>Calculations!M313</f>
        <v>5.879482783E-2</v>
      </c>
      <c r="S340" s="34">
        <f>Calculations!R313</f>
        <v>12.918754930595998</v>
      </c>
      <c r="T340" s="34">
        <f>Calculations!X313</f>
        <v>0</v>
      </c>
      <c r="U340" s="34">
        <f>Calculations!AA313</f>
        <v>0</v>
      </c>
      <c r="V340" s="34">
        <f>Calculations!Y313</f>
        <v>4.4656423999999998E-3</v>
      </c>
      <c r="W340" s="34">
        <f>Calculations!AB313</f>
        <v>0.98121793876300833</v>
      </c>
      <c r="X340" s="34">
        <f>Calculations!Z313</f>
        <v>0</v>
      </c>
      <c r="Y340" s="34">
        <f>Calculations!AC313</f>
        <v>0</v>
      </c>
      <c r="Z340" s="34">
        <f>Calculations!AE313</f>
        <v>5.3402004660000002E-2</v>
      </c>
      <c r="AA340" s="34">
        <f>Calculations!AG313</f>
        <v>11.733811229107321</v>
      </c>
      <c r="AB340" s="34">
        <f>Calculations!AF313</f>
        <v>4.0915772429999997E-2</v>
      </c>
      <c r="AC340" s="34">
        <f>Calculations!AH313</f>
        <v>8.9902608159267121</v>
      </c>
      <c r="AD340" s="21" t="s">
        <v>54</v>
      </c>
      <c r="AE340" s="20" t="s">
        <v>786</v>
      </c>
      <c r="AF340" s="26" t="s">
        <v>787</v>
      </c>
      <c r="AG340" s="26" t="s">
        <v>788</v>
      </c>
      <c r="AH340" s="26"/>
      <c r="AI340" s="20"/>
    </row>
    <row r="341" spans="2:35" x14ac:dyDescent="0.2">
      <c r="B341" s="11" t="str">
        <f>Calculations!A314</f>
        <v>CfS:281</v>
      </c>
      <c r="C341" s="20" t="str">
        <f>Calculations!B314</f>
        <v>Brampton Road, Buckden</v>
      </c>
      <c r="D341" s="11" t="str">
        <f>Calculations!C314</f>
        <v>Employment</v>
      </c>
      <c r="E341" s="34">
        <f>Calculations!D314</f>
        <v>3.26300874928</v>
      </c>
      <c r="F341" s="34">
        <f>Calculations!H314</f>
        <v>3.26300874928</v>
      </c>
      <c r="G341" s="34">
        <f>Calculations!L314</f>
        <v>100</v>
      </c>
      <c r="H341" s="34">
        <f>Calculations!G314</f>
        <v>0</v>
      </c>
      <c r="I341" s="34">
        <f>Calculations!K314</f>
        <v>0</v>
      </c>
      <c r="J341" s="34">
        <f>Calculations!F314</f>
        <v>0</v>
      </c>
      <c r="K341" s="34">
        <f>Calculations!J314</f>
        <v>0</v>
      </c>
      <c r="L341" s="34">
        <f>Calculations!E314</f>
        <v>0</v>
      </c>
      <c r="M341" s="34">
        <f>Calculations!I314</f>
        <v>0</v>
      </c>
      <c r="N341" s="34">
        <f>Calculations!Q314</f>
        <v>1.66632066234</v>
      </c>
      <c r="O341" s="34">
        <f>Calculations!V314</f>
        <v>51.066999520233658</v>
      </c>
      <c r="P341" s="34">
        <f>Calculations!N314</f>
        <v>0.20529046687999999</v>
      </c>
      <c r="Q341" s="34">
        <f>Calculations!T314</f>
        <v>7.1989852402888186</v>
      </c>
      <c r="R341" s="34">
        <f>Calculations!M314</f>
        <v>2.9613051370000001E-2</v>
      </c>
      <c r="S341" s="34">
        <f>Calculations!R314</f>
        <v>0.90753821535214318</v>
      </c>
      <c r="T341" s="34">
        <f>Calculations!X314</f>
        <v>0</v>
      </c>
      <c r="U341" s="34">
        <f>Calculations!AA314</f>
        <v>0</v>
      </c>
      <c r="V341" s="34">
        <f>Calculations!Y314</f>
        <v>0</v>
      </c>
      <c r="W341" s="34">
        <f>Calculations!AB314</f>
        <v>0</v>
      </c>
      <c r="X341" s="34">
        <f>Calculations!Z314</f>
        <v>0</v>
      </c>
      <c r="Y341" s="34">
        <f>Calculations!AC314</f>
        <v>0</v>
      </c>
      <c r="Z341" s="34">
        <f>Calculations!AE314</f>
        <v>0.22650404172999999</v>
      </c>
      <c r="AA341" s="34">
        <f>Calculations!AG314</f>
        <v>6.9415701622001267</v>
      </c>
      <c r="AB341" s="34">
        <f>Calculations!AF314</f>
        <v>0.93422784260000002</v>
      </c>
      <c r="AC341" s="34">
        <f>Calculations!AH314</f>
        <v>28.630871517158585</v>
      </c>
      <c r="AD341" s="21" t="s">
        <v>55</v>
      </c>
      <c r="AE341" s="20" t="s">
        <v>786</v>
      </c>
      <c r="AF341" s="26" t="s">
        <v>795</v>
      </c>
      <c r="AG341" s="26" t="s">
        <v>796</v>
      </c>
      <c r="AH341" s="26"/>
      <c r="AI341" s="20"/>
    </row>
    <row r="342" spans="2:35" ht="63.75" x14ac:dyDescent="0.2">
      <c r="B342" s="11" t="str">
        <f>Calculations!A315</f>
        <v>CfS:284</v>
      </c>
      <c r="C342" s="20" t="str">
        <f>Calculations!B315</f>
        <v>Land north of the A428, St Neots</v>
      </c>
      <c r="D342" s="11" t="str">
        <f>Calculations!C315</f>
        <v>Employment</v>
      </c>
      <c r="E342" s="34">
        <f>Calculations!D315</f>
        <v>20.057860228999999</v>
      </c>
      <c r="F342" s="34">
        <f>Calculations!H315</f>
        <v>1.6756316779998393E-2</v>
      </c>
      <c r="G342" s="34">
        <f>Calculations!L315</f>
        <v>8.3539902006953964E-2</v>
      </c>
      <c r="H342" s="34">
        <f>Calculations!G315</f>
        <v>2.853334213E-2</v>
      </c>
      <c r="I342" s="34">
        <f>Calculations!K315</f>
        <v>0.14225516482932712</v>
      </c>
      <c r="J342" s="34">
        <f>Calculations!F315</f>
        <v>0.19951469427999999</v>
      </c>
      <c r="K342" s="34">
        <f>Calculations!J315</f>
        <v>0.99469580504673283</v>
      </c>
      <c r="L342" s="34">
        <f>Calculations!E315</f>
        <v>19.813055875810001</v>
      </c>
      <c r="M342" s="34">
        <f>Calculations!I315</f>
        <v>98.779509128116985</v>
      </c>
      <c r="N342" s="34">
        <f>Calculations!Q315</f>
        <v>18.43277605371</v>
      </c>
      <c r="O342" s="34">
        <f>Calculations!V315</f>
        <v>91.898018249521826</v>
      </c>
      <c r="P342" s="34">
        <f>Calculations!N315</f>
        <v>4.0766305357399997</v>
      </c>
      <c r="Q342" s="34">
        <f>Calculations!T315</f>
        <v>62.691368578336707</v>
      </c>
      <c r="R342" s="34">
        <f>Calculations!M315</f>
        <v>8.4979165493500002</v>
      </c>
      <c r="S342" s="34">
        <f>Calculations!R315</f>
        <v>42.367014488731783</v>
      </c>
      <c r="T342" s="34">
        <f>Calculations!X315</f>
        <v>19.91584476801</v>
      </c>
      <c r="U342" s="34">
        <f>Calculations!AA315</f>
        <v>99.291971030964348</v>
      </c>
      <c r="V342" s="34">
        <f>Calculations!Y315</f>
        <v>6.4630024019999996E-2</v>
      </c>
      <c r="W342" s="34">
        <f>Calculations!AB315</f>
        <v>0.32221793991044367</v>
      </c>
      <c r="X342" s="34">
        <f>Calculations!Z315</f>
        <v>7.2424000000000003E-7</v>
      </c>
      <c r="Y342" s="34">
        <f>Calculations!AC315</f>
        <v>3.6107540471983218E-6</v>
      </c>
      <c r="Z342" s="34">
        <f>Calculations!AE315</f>
        <v>5.8115060872599997</v>
      </c>
      <c r="AA342" s="34">
        <f>Calculations!AG315</f>
        <v>28.973709163939752</v>
      </c>
      <c r="AB342" s="34">
        <f>Calculations!AF315</f>
        <v>3.3324971690199998</v>
      </c>
      <c r="AC342" s="34">
        <f>Calculations!AH315</f>
        <v>16.614420137407372</v>
      </c>
      <c r="AD342" s="21" t="s">
        <v>55</v>
      </c>
      <c r="AE342" s="20" t="s">
        <v>782</v>
      </c>
      <c r="AF342" s="26" t="s">
        <v>783</v>
      </c>
      <c r="AG342" s="26" t="s">
        <v>784</v>
      </c>
      <c r="AH342" s="26"/>
      <c r="AI342" s="20"/>
    </row>
    <row r="343" spans="2:35" x14ac:dyDescent="0.2">
      <c r="B343" s="11" t="str">
        <f>Calculations!A316</f>
        <v>CfS:273</v>
      </c>
      <c r="C343" s="20" t="str">
        <f>Calculations!B316</f>
        <v>Land South of Main Street, Yaxley</v>
      </c>
      <c r="D343" s="11" t="str">
        <f>Calculations!C316</f>
        <v>Residential</v>
      </c>
      <c r="E343" s="34">
        <f>Calculations!D316</f>
        <v>3.7842297351499998</v>
      </c>
      <c r="F343" s="34">
        <f>Calculations!H316</f>
        <v>2.5812416163099998</v>
      </c>
      <c r="G343" s="34">
        <f>Calculations!L316</f>
        <v>68.210489239963763</v>
      </c>
      <c r="H343" s="34">
        <f>Calculations!G316</f>
        <v>0.24532864719</v>
      </c>
      <c r="I343" s="34">
        <f>Calculations!K316</f>
        <v>6.4829216078308631</v>
      </c>
      <c r="J343" s="34">
        <f>Calculations!F316</f>
        <v>0.95765947164999998</v>
      </c>
      <c r="K343" s="34">
        <f>Calculations!J316</f>
        <v>25.306589152205373</v>
      </c>
      <c r="L343" s="34">
        <f>Calculations!E316</f>
        <v>0</v>
      </c>
      <c r="M343" s="34">
        <f>Calculations!I316</f>
        <v>0</v>
      </c>
      <c r="N343" s="34">
        <f>Calculations!Q316</f>
        <v>0.63795473450000006</v>
      </c>
      <c r="O343" s="34">
        <f>Calculations!V316</f>
        <v>16.85824538014505</v>
      </c>
      <c r="P343" s="34">
        <f>Calculations!N316</f>
        <v>0.13720900612</v>
      </c>
      <c r="Q343" s="34">
        <f>Calculations!T316</f>
        <v>4.6081198342755432</v>
      </c>
      <c r="R343" s="34">
        <f>Calculations!M316</f>
        <v>3.7172834879999998E-2</v>
      </c>
      <c r="S343" s="34">
        <f>Calculations!R316</f>
        <v>0.98230914827179583</v>
      </c>
      <c r="T343" s="34">
        <f>Calculations!X316</f>
        <v>0.95765947164999998</v>
      </c>
      <c r="U343" s="34">
        <f>Calculations!AA316</f>
        <v>25.306589152205373</v>
      </c>
      <c r="V343" s="34">
        <f>Calculations!Y316</f>
        <v>0.24532864719</v>
      </c>
      <c r="W343" s="34">
        <f>Calculations!AB316</f>
        <v>6.4829216078308631</v>
      </c>
      <c r="X343" s="34">
        <f>Calculations!Z316</f>
        <v>0</v>
      </c>
      <c r="Y343" s="34">
        <f>Calculations!AC316</f>
        <v>0</v>
      </c>
      <c r="Z343" s="34">
        <f>Calculations!AE316</f>
        <v>0.33679024973999999</v>
      </c>
      <c r="AA343" s="34">
        <f>Calculations!AG316</f>
        <v>8.8998362496787013</v>
      </c>
      <c r="AB343" s="34">
        <f>Calculations!AF316</f>
        <v>0.28880280829999999</v>
      </c>
      <c r="AC343" s="34">
        <f>Calculations!AH316</f>
        <v>7.631746181196168</v>
      </c>
      <c r="AD343" s="21" t="s">
        <v>54</v>
      </c>
      <c r="AE343" s="20" t="s">
        <v>786</v>
      </c>
      <c r="AF343" s="26" t="s">
        <v>787</v>
      </c>
      <c r="AG343" s="26" t="s">
        <v>788</v>
      </c>
      <c r="AH343" s="26"/>
      <c r="AI343" s="20"/>
    </row>
    <row r="344" spans="2:35" x14ac:dyDescent="0.2">
      <c r="B344" s="11" t="str">
        <f>Calculations!A317</f>
        <v>CfS:30</v>
      </c>
      <c r="C344" s="20" t="str">
        <f>Calculations!B317</f>
        <v>Land West of Peterborough Road, Farcet</v>
      </c>
      <c r="D344" s="11" t="str">
        <f>Calculations!C317</f>
        <v>Residential</v>
      </c>
      <c r="E344" s="34">
        <f>Calculations!D317</f>
        <v>8.7434811578100007</v>
      </c>
      <c r="F344" s="34">
        <f>Calculations!H317</f>
        <v>8.7171939307700015</v>
      </c>
      <c r="G344" s="34">
        <f>Calculations!L317</f>
        <v>99.699350561114684</v>
      </c>
      <c r="H344" s="34">
        <f>Calculations!G317</f>
        <v>1.5127006910000001E-2</v>
      </c>
      <c r="I344" s="34">
        <f>Calculations!K317</f>
        <v>0.17300897247874777</v>
      </c>
      <c r="J344" s="34">
        <f>Calculations!F317</f>
        <v>1.1160220130000001E-2</v>
      </c>
      <c r="K344" s="34">
        <f>Calculations!J317</f>
        <v>0.12764046640657858</v>
      </c>
      <c r="L344" s="34">
        <f>Calculations!E317</f>
        <v>0</v>
      </c>
      <c r="M344" s="34">
        <f>Calculations!I317</f>
        <v>0</v>
      </c>
      <c r="N344" s="34">
        <f>Calculations!Q317</f>
        <v>0.44825721021000003</v>
      </c>
      <c r="O344" s="34">
        <f>Calculations!V317</f>
        <v>5.1267590347535679</v>
      </c>
      <c r="P344" s="34">
        <f>Calculations!N317</f>
        <v>5.6815270969999998E-2</v>
      </c>
      <c r="Q344" s="34">
        <f>Calculations!T317</f>
        <v>0.99816345291764508</v>
      </c>
      <c r="R344" s="34">
        <f>Calculations!M317</f>
        <v>3.0458962459999999E-2</v>
      </c>
      <c r="S344" s="34">
        <f>Calculations!R317</f>
        <v>0.34836196144590453</v>
      </c>
      <c r="T344" s="34">
        <f>Calculations!X317</f>
        <v>1.1051897600000001E-2</v>
      </c>
      <c r="U344" s="34">
        <f>Calculations!AA317</f>
        <v>0.1264015716455</v>
      </c>
      <c r="V344" s="34">
        <f>Calculations!Y317</f>
        <v>1.474000143E-2</v>
      </c>
      <c r="W344" s="34">
        <f>Calculations!AB317</f>
        <v>0.16858275512875884</v>
      </c>
      <c r="X344" s="34">
        <f>Calculations!Z317</f>
        <v>0</v>
      </c>
      <c r="Y344" s="34">
        <f>Calculations!AC317</f>
        <v>0</v>
      </c>
      <c r="Z344" s="34">
        <f>Calculations!AE317</f>
        <v>0.21979109569999999</v>
      </c>
      <c r="AA344" s="34">
        <f>Calculations!AG317</f>
        <v>2.5137710224682586</v>
      </c>
      <c r="AB344" s="34">
        <f>Calculations!AF317</f>
        <v>0.22427618348</v>
      </c>
      <c r="AC344" s="34">
        <f>Calculations!AH317</f>
        <v>2.5650673848558387</v>
      </c>
      <c r="AD344" s="21" t="s">
        <v>54</v>
      </c>
      <c r="AE344" s="20" t="s">
        <v>786</v>
      </c>
      <c r="AF344" s="26" t="s">
        <v>787</v>
      </c>
      <c r="AG344" s="26" t="s">
        <v>788</v>
      </c>
      <c r="AH344" s="26"/>
      <c r="AI344" s="20"/>
    </row>
    <row r="345" spans="2:35" x14ac:dyDescent="0.2">
      <c r="B345" s="11" t="str">
        <f>Calculations!A318</f>
        <v>CfS:285</v>
      </c>
      <c r="C345" s="20" t="str">
        <f>Calculations!B318</f>
        <v>Land South West of Godmanchester, West of the A1198</v>
      </c>
      <c r="D345" s="11" t="str">
        <f>Calculations!C318</f>
        <v>Residential</v>
      </c>
      <c r="E345" s="34">
        <f>Calculations!D318</f>
        <v>7.0484977073700001</v>
      </c>
      <c r="F345" s="34">
        <f>Calculations!H318</f>
        <v>7.0484977073700001</v>
      </c>
      <c r="G345" s="34">
        <f>Calculations!L318</f>
        <v>100</v>
      </c>
      <c r="H345" s="34">
        <f>Calculations!G318</f>
        <v>0</v>
      </c>
      <c r="I345" s="34">
        <f>Calculations!K318</f>
        <v>0</v>
      </c>
      <c r="J345" s="34">
        <f>Calculations!F318</f>
        <v>0</v>
      </c>
      <c r="K345" s="34">
        <f>Calculations!J318</f>
        <v>0</v>
      </c>
      <c r="L345" s="34">
        <f>Calculations!E318</f>
        <v>0</v>
      </c>
      <c r="M345" s="34">
        <f>Calculations!I318</f>
        <v>0</v>
      </c>
      <c r="N345" s="34">
        <f>Calculations!Q318</f>
        <v>9.8631561579999999E-2</v>
      </c>
      <c r="O345" s="34">
        <f>Calculations!V318</f>
        <v>1.3993274265645226</v>
      </c>
      <c r="P345" s="34">
        <f>Calculations!N318</f>
        <v>5.6768642300000002E-3</v>
      </c>
      <c r="Q345" s="34">
        <f>Calculations!T318</f>
        <v>0.50368312346726807</v>
      </c>
      <c r="R345" s="34">
        <f>Calculations!M318</f>
        <v>2.9825229179999999E-2</v>
      </c>
      <c r="S345" s="34">
        <f>Calculations!R318</f>
        <v>0.42314306421373099</v>
      </c>
      <c r="T345" s="34">
        <f>Calculations!X318</f>
        <v>0</v>
      </c>
      <c r="U345" s="34">
        <f>Calculations!AA318</f>
        <v>0</v>
      </c>
      <c r="V345" s="34">
        <f>Calculations!Y318</f>
        <v>0</v>
      </c>
      <c r="W345" s="34">
        <f>Calculations!AB318</f>
        <v>0</v>
      </c>
      <c r="X345" s="34">
        <f>Calculations!Z318</f>
        <v>0</v>
      </c>
      <c r="Y345" s="34">
        <f>Calculations!AC318</f>
        <v>0</v>
      </c>
      <c r="Z345" s="34">
        <f>Calculations!AE318</f>
        <v>1.3845744659999999E-2</v>
      </c>
      <c r="AA345" s="34">
        <f>Calculations!AG318</f>
        <v>0.19643539992249284</v>
      </c>
      <c r="AB345" s="34">
        <f>Calculations!AF318</f>
        <v>6.5286759400000005E-2</v>
      </c>
      <c r="AC345" s="34">
        <f>Calculations!AH318</f>
        <v>0.92625070065264159</v>
      </c>
      <c r="AD345" s="21" t="s">
        <v>54</v>
      </c>
      <c r="AE345" s="20" t="s">
        <v>786</v>
      </c>
      <c r="AF345" s="26" t="s">
        <v>795</v>
      </c>
      <c r="AG345" s="26" t="s">
        <v>796</v>
      </c>
      <c r="AH345" s="26"/>
      <c r="AI345" s="20"/>
    </row>
    <row r="346" spans="2:35" x14ac:dyDescent="0.2">
      <c r="B346" s="11" t="str">
        <f>Calculations!A319</f>
        <v>CfS:286</v>
      </c>
      <c r="C346" s="20" t="str">
        <f>Calculations!B319</f>
        <v>Land south of Biggin Lane, west of Ramsey</v>
      </c>
      <c r="D346" s="11" t="str">
        <f>Calculations!C319</f>
        <v>Residential</v>
      </c>
      <c r="E346" s="34">
        <f>Calculations!D319</f>
        <v>9.4644344908699996</v>
      </c>
      <c r="F346" s="34">
        <f>Calculations!H319</f>
        <v>9.4644344908699996</v>
      </c>
      <c r="G346" s="34">
        <f>Calculations!L319</f>
        <v>100</v>
      </c>
      <c r="H346" s="34">
        <f>Calculations!G319</f>
        <v>0</v>
      </c>
      <c r="I346" s="34">
        <f>Calculations!K319</f>
        <v>0</v>
      </c>
      <c r="J346" s="34">
        <f>Calculations!F319</f>
        <v>0</v>
      </c>
      <c r="K346" s="34">
        <f>Calculations!J319</f>
        <v>0</v>
      </c>
      <c r="L346" s="34">
        <f>Calculations!E319</f>
        <v>0</v>
      </c>
      <c r="M346" s="34">
        <f>Calculations!I319</f>
        <v>0</v>
      </c>
      <c r="N346" s="34">
        <f>Calculations!Q319</f>
        <v>0.31624241140999998</v>
      </c>
      <c r="O346" s="34">
        <f>Calculations!V319</f>
        <v>3.3413767268933783</v>
      </c>
      <c r="P346" s="34">
        <f>Calculations!N319</f>
        <v>8.1444439559999998E-2</v>
      </c>
      <c r="Q346" s="34">
        <f>Calculations!T319</f>
        <v>0.86053149439162502</v>
      </c>
      <c r="R346" s="34">
        <f>Calculations!M319</f>
        <v>0</v>
      </c>
      <c r="S346" s="34">
        <f>Calculations!R319</f>
        <v>0</v>
      </c>
      <c r="T346" s="34">
        <f>Calculations!X319</f>
        <v>0</v>
      </c>
      <c r="U346" s="34">
        <f>Calculations!AA319</f>
        <v>0</v>
      </c>
      <c r="V346" s="34">
        <f>Calculations!Y319</f>
        <v>0</v>
      </c>
      <c r="W346" s="34">
        <f>Calculations!AB319</f>
        <v>0</v>
      </c>
      <c r="X346" s="34">
        <f>Calculations!Z319</f>
        <v>0</v>
      </c>
      <c r="Y346" s="34">
        <f>Calculations!AC319</f>
        <v>0</v>
      </c>
      <c r="Z346" s="34">
        <f>Calculations!AE319</f>
        <v>0.13246668087999999</v>
      </c>
      <c r="AA346" s="34">
        <f>Calculations!AG319</f>
        <v>1.399625947094735</v>
      </c>
      <c r="AB346" s="34">
        <f>Calculations!AF319</f>
        <v>0.14460945147000001</v>
      </c>
      <c r="AC346" s="34">
        <f>Calculations!AH319</f>
        <v>1.5279249025337918</v>
      </c>
      <c r="AD346" s="21" t="s">
        <v>54</v>
      </c>
      <c r="AE346" s="20" t="s">
        <v>786</v>
      </c>
      <c r="AF346" s="26" t="s">
        <v>795</v>
      </c>
      <c r="AG346" s="26" t="s">
        <v>796</v>
      </c>
      <c r="AH346" s="26"/>
      <c r="AI346" s="20"/>
    </row>
    <row r="347" spans="2:35" x14ac:dyDescent="0.2">
      <c r="B347" s="11" t="str">
        <f>Calculations!A320</f>
        <v>CfS:331</v>
      </c>
      <c r="C347" s="20" t="str">
        <f>Calculations!B320</f>
        <v>Midloe Grange Farm, Southoe and Midloe</v>
      </c>
      <c r="D347" s="11" t="str">
        <f>Calculations!C320</f>
        <v>Natural/Open Space</v>
      </c>
      <c r="E347" s="34">
        <f>Calculations!D320</f>
        <v>27.310184125300001</v>
      </c>
      <c r="F347" s="34">
        <f>Calculations!H320</f>
        <v>26.987677328100002</v>
      </c>
      <c r="G347" s="34">
        <f>Calculations!L320</f>
        <v>98.819096950352559</v>
      </c>
      <c r="H347" s="34">
        <f>Calculations!G320</f>
        <v>0</v>
      </c>
      <c r="I347" s="34">
        <f>Calculations!K320</f>
        <v>0</v>
      </c>
      <c r="J347" s="34">
        <f>Calculations!F320</f>
        <v>0</v>
      </c>
      <c r="K347" s="34">
        <f>Calculations!J320</f>
        <v>0</v>
      </c>
      <c r="L347" s="34">
        <f>Calculations!E320</f>
        <v>0.32250679719999997</v>
      </c>
      <c r="M347" s="34">
        <f>Calculations!I320</f>
        <v>1.1809030496474444</v>
      </c>
      <c r="N347" s="34">
        <f>Calculations!Q320</f>
        <v>5.0520193623799994</v>
      </c>
      <c r="O347" s="34">
        <f>Calculations!V320</f>
        <v>18.498664597796825</v>
      </c>
      <c r="P347" s="34">
        <f>Calculations!N320</f>
        <v>0.90225889642000001</v>
      </c>
      <c r="Q347" s="34">
        <f>Calculations!T320</f>
        <v>8.2461651752238456</v>
      </c>
      <c r="R347" s="34">
        <f>Calculations!M320</f>
        <v>1.34978399621</v>
      </c>
      <c r="S347" s="34">
        <f>Calculations!R320</f>
        <v>4.9424199778996281</v>
      </c>
      <c r="T347" s="34">
        <f>Calculations!X320</f>
        <v>0</v>
      </c>
      <c r="U347" s="34">
        <f>Calculations!AA320</f>
        <v>0</v>
      </c>
      <c r="V347" s="34">
        <f>Calculations!Y320</f>
        <v>0</v>
      </c>
      <c r="W347" s="34">
        <f>Calculations!AB320</f>
        <v>0</v>
      </c>
      <c r="X347" s="34">
        <f>Calculations!Z320</f>
        <v>0</v>
      </c>
      <c r="Y347" s="34">
        <f>Calculations!AC320</f>
        <v>0</v>
      </c>
      <c r="Z347" s="34">
        <f>Calculations!AE320</f>
        <v>2.0619849288499998</v>
      </c>
      <c r="AA347" s="34">
        <f>Calculations!AG320</f>
        <v>7.5502417683804213</v>
      </c>
      <c r="AB347" s="34">
        <f>Calculations!AF320</f>
        <v>1.5638360705700001</v>
      </c>
      <c r="AC347" s="34">
        <f>Calculations!AH320</f>
        <v>5.7262011248077647</v>
      </c>
      <c r="AD347" s="21" t="s">
        <v>765</v>
      </c>
      <c r="AE347" s="20" t="s">
        <v>786</v>
      </c>
      <c r="AF347" s="26" t="s">
        <v>798</v>
      </c>
      <c r="AG347" s="26" t="s">
        <v>790</v>
      </c>
      <c r="AH347" s="26"/>
      <c r="AI347" s="20"/>
    </row>
    <row r="348" spans="2:35" x14ac:dyDescent="0.2">
      <c r="B348" s="11" t="str">
        <f>Calculations!A321</f>
        <v>CfS:288</v>
      </c>
      <c r="C348" s="20" t="str">
        <f>Calculations!B321</f>
        <v>Upwood Field, Upwood</v>
      </c>
      <c r="D348" s="11" t="str">
        <f>Calculations!C321</f>
        <v>Residential</v>
      </c>
      <c r="E348" s="34">
        <f>Calculations!D321</f>
        <v>7.2227830522399996</v>
      </c>
      <c r="F348" s="34">
        <f>Calculations!H321</f>
        <v>7.2227830522399996</v>
      </c>
      <c r="G348" s="34">
        <f>Calculations!L321</f>
        <v>100</v>
      </c>
      <c r="H348" s="34">
        <f>Calculations!G321</f>
        <v>0</v>
      </c>
      <c r="I348" s="34">
        <f>Calculations!K321</f>
        <v>0</v>
      </c>
      <c r="J348" s="34">
        <f>Calculations!F321</f>
        <v>0</v>
      </c>
      <c r="K348" s="34">
        <f>Calculations!J321</f>
        <v>0</v>
      </c>
      <c r="L348" s="34">
        <f>Calculations!E321</f>
        <v>0</v>
      </c>
      <c r="M348" s="34">
        <f>Calculations!I321</f>
        <v>0</v>
      </c>
      <c r="N348" s="34">
        <f>Calculations!Q321</f>
        <v>1.65103149983</v>
      </c>
      <c r="O348" s="34">
        <f>Calculations!V321</f>
        <v>22.858661099033924</v>
      </c>
      <c r="P348" s="34">
        <f>Calculations!N321</f>
        <v>0.10626995222000001</v>
      </c>
      <c r="Q348" s="34">
        <f>Calculations!T321</f>
        <v>2.6056804518257373</v>
      </c>
      <c r="R348" s="34">
        <f>Calculations!M321</f>
        <v>8.1932693850000002E-2</v>
      </c>
      <c r="S348" s="34">
        <f>Calculations!R321</f>
        <v>1.1343645968237996</v>
      </c>
      <c r="T348" s="34">
        <f>Calculations!X321</f>
        <v>0</v>
      </c>
      <c r="U348" s="34">
        <f>Calculations!AA321</f>
        <v>0</v>
      </c>
      <c r="V348" s="34">
        <f>Calculations!Y321</f>
        <v>0</v>
      </c>
      <c r="W348" s="34">
        <f>Calculations!AB321</f>
        <v>0</v>
      </c>
      <c r="X348" s="34">
        <f>Calculations!Z321</f>
        <v>0</v>
      </c>
      <c r="Y348" s="34">
        <f>Calculations!AC321</f>
        <v>0</v>
      </c>
      <c r="Z348" s="34">
        <f>Calculations!AE321</f>
        <v>0.60500229280999995</v>
      </c>
      <c r="AA348" s="34">
        <f>Calculations!AG321</f>
        <v>8.3763043751171615</v>
      </c>
      <c r="AB348" s="34">
        <f>Calculations!AF321</f>
        <v>0.98570116630000004</v>
      </c>
      <c r="AC348" s="34">
        <f>Calculations!AH321</f>
        <v>13.647110250588307</v>
      </c>
      <c r="AD348" s="21" t="s">
        <v>54</v>
      </c>
      <c r="AE348" s="20" t="s">
        <v>786</v>
      </c>
      <c r="AF348" s="26" t="s">
        <v>795</v>
      </c>
      <c r="AG348" s="26" t="s">
        <v>796</v>
      </c>
      <c r="AH348" s="26"/>
      <c r="AI348" s="20"/>
    </row>
    <row r="349" spans="2:35" x14ac:dyDescent="0.2">
      <c r="B349" s="11" t="str">
        <f>Calculations!A322</f>
        <v>CfS:287</v>
      </c>
      <c r="C349" s="20" t="str">
        <f>Calculations!B322</f>
        <v>Village Field,Upwood</v>
      </c>
      <c r="D349" s="11" t="str">
        <f>Calculations!C322</f>
        <v>Residential</v>
      </c>
      <c r="E349" s="34">
        <f>Calculations!D322</f>
        <v>0.99706367298200005</v>
      </c>
      <c r="F349" s="34">
        <f>Calculations!H322</f>
        <v>0.99706367298200005</v>
      </c>
      <c r="G349" s="34">
        <f>Calculations!L322</f>
        <v>100</v>
      </c>
      <c r="H349" s="34">
        <f>Calculations!G322</f>
        <v>0</v>
      </c>
      <c r="I349" s="34">
        <f>Calculations!K322</f>
        <v>0</v>
      </c>
      <c r="J349" s="34">
        <f>Calculations!F322</f>
        <v>0</v>
      </c>
      <c r="K349" s="34">
        <f>Calculations!J322</f>
        <v>0</v>
      </c>
      <c r="L349" s="34">
        <f>Calculations!E322</f>
        <v>0</v>
      </c>
      <c r="M349" s="34">
        <f>Calculations!I322</f>
        <v>0</v>
      </c>
      <c r="N349" s="34">
        <f>Calculations!Q322</f>
        <v>0.47129981161000001</v>
      </c>
      <c r="O349" s="34">
        <f>Calculations!V322</f>
        <v>47.268777750215797</v>
      </c>
      <c r="P349" s="34">
        <f>Calculations!N322</f>
        <v>0.14894114647000001</v>
      </c>
      <c r="Q349" s="34">
        <f>Calculations!T322</f>
        <v>19.245987275424913</v>
      </c>
      <c r="R349" s="34">
        <f>Calculations!M322</f>
        <v>4.295360116E-2</v>
      </c>
      <c r="S349" s="34">
        <f>Calculations!R322</f>
        <v>4.3080098416919697</v>
      </c>
      <c r="T349" s="34">
        <f>Calculations!X322</f>
        <v>0</v>
      </c>
      <c r="U349" s="34">
        <f>Calculations!AA322</f>
        <v>0</v>
      </c>
      <c r="V349" s="34">
        <f>Calculations!Y322</f>
        <v>0</v>
      </c>
      <c r="W349" s="34">
        <f>Calculations!AB322</f>
        <v>0</v>
      </c>
      <c r="X349" s="34">
        <f>Calculations!Z322</f>
        <v>0</v>
      </c>
      <c r="Y349" s="34">
        <f>Calculations!AC322</f>
        <v>0</v>
      </c>
      <c r="Z349" s="34">
        <f>Calculations!AE322</f>
        <v>0.30205169826</v>
      </c>
      <c r="AA349" s="34">
        <f>Calculations!AG322</f>
        <v>30.294123278669776</v>
      </c>
      <c r="AB349" s="34">
        <f>Calculations!AF322</f>
        <v>0.15659610304999999</v>
      </c>
      <c r="AC349" s="34">
        <f>Calculations!AH322</f>
        <v>15.705727456868948</v>
      </c>
      <c r="AD349" s="21" t="s">
        <v>54</v>
      </c>
      <c r="AE349" s="20" t="s">
        <v>786</v>
      </c>
      <c r="AF349" s="26" t="s">
        <v>795</v>
      </c>
      <c r="AG349" s="26" t="s">
        <v>796</v>
      </c>
      <c r="AH349" s="26"/>
      <c r="AI349" s="20"/>
    </row>
    <row r="350" spans="2:35" x14ac:dyDescent="0.2">
      <c r="B350" s="11" t="str">
        <f>Calculations!A323</f>
        <v>CfS:287</v>
      </c>
      <c r="C350" s="20" t="str">
        <f>Calculations!B323</f>
        <v>Village Field,Upwood</v>
      </c>
      <c r="D350" s="11" t="str">
        <f>Calculations!C323</f>
        <v>Residential</v>
      </c>
      <c r="E350" s="34">
        <f>Calculations!D323</f>
        <v>0.99706367298200005</v>
      </c>
      <c r="F350" s="34">
        <f>Calculations!H323</f>
        <v>0.99706367298200005</v>
      </c>
      <c r="G350" s="34">
        <f>Calculations!L323</f>
        <v>100</v>
      </c>
      <c r="H350" s="34">
        <f>Calculations!G323</f>
        <v>0</v>
      </c>
      <c r="I350" s="34">
        <f>Calculations!K323</f>
        <v>0</v>
      </c>
      <c r="J350" s="34">
        <f>Calculations!F323</f>
        <v>0</v>
      </c>
      <c r="K350" s="34">
        <f>Calculations!J323</f>
        <v>0</v>
      </c>
      <c r="L350" s="34">
        <f>Calculations!E323</f>
        <v>0</v>
      </c>
      <c r="M350" s="34">
        <f>Calculations!I323</f>
        <v>0</v>
      </c>
      <c r="N350" s="34">
        <f>Calculations!Q323</f>
        <v>0.47129981161000001</v>
      </c>
      <c r="O350" s="34">
        <f>Calculations!V323</f>
        <v>47.268777750215797</v>
      </c>
      <c r="P350" s="34">
        <f>Calculations!N323</f>
        <v>0.14894114647000001</v>
      </c>
      <c r="Q350" s="34">
        <f>Calculations!T323</f>
        <v>19.245987275424913</v>
      </c>
      <c r="R350" s="34">
        <f>Calculations!M323</f>
        <v>4.295360116E-2</v>
      </c>
      <c r="S350" s="34">
        <f>Calculations!R323</f>
        <v>4.3080098416919697</v>
      </c>
      <c r="T350" s="34">
        <f>Calculations!X323</f>
        <v>0</v>
      </c>
      <c r="U350" s="34">
        <f>Calculations!AA323</f>
        <v>0</v>
      </c>
      <c r="V350" s="34">
        <f>Calculations!Y323</f>
        <v>0</v>
      </c>
      <c r="W350" s="34">
        <f>Calculations!AB323</f>
        <v>0</v>
      </c>
      <c r="X350" s="34">
        <f>Calculations!Z323</f>
        <v>0</v>
      </c>
      <c r="Y350" s="34">
        <f>Calculations!AC323</f>
        <v>0</v>
      </c>
      <c r="Z350" s="34">
        <f>Calculations!AE323</f>
        <v>0.30205169826</v>
      </c>
      <c r="AA350" s="34">
        <f>Calculations!AG323</f>
        <v>30.294123278669776</v>
      </c>
      <c r="AB350" s="34">
        <f>Calculations!AF323</f>
        <v>0.15659610304999999</v>
      </c>
      <c r="AC350" s="34">
        <f>Calculations!AH323</f>
        <v>15.705727456868948</v>
      </c>
      <c r="AD350" s="21" t="s">
        <v>54</v>
      </c>
      <c r="AE350" s="20" t="s">
        <v>786</v>
      </c>
      <c r="AF350" s="26" t="s">
        <v>795</v>
      </c>
      <c r="AG350" s="26" t="s">
        <v>796</v>
      </c>
      <c r="AH350" s="26"/>
      <c r="AI350" s="20"/>
    </row>
    <row r="351" spans="2:35" x14ac:dyDescent="0.2">
      <c r="B351" s="11" t="str">
        <f>Calculations!A324</f>
        <v>CfS:209</v>
      </c>
      <c r="C351" s="20" t="str">
        <f>Calculations!B324</f>
        <v>Land at A1 West (North) - Option A</v>
      </c>
      <c r="D351" s="11" t="str">
        <f>Calculations!C324</f>
        <v>Employment</v>
      </c>
      <c r="E351" s="34">
        <f>Calculations!D324</f>
        <v>89.758399554600004</v>
      </c>
      <c r="F351" s="34">
        <f>Calculations!H324</f>
        <v>89.758399554600004</v>
      </c>
      <c r="G351" s="34">
        <f>Calculations!L324</f>
        <v>100</v>
      </c>
      <c r="H351" s="34">
        <f>Calculations!G324</f>
        <v>0</v>
      </c>
      <c r="I351" s="34">
        <f>Calculations!K324</f>
        <v>0</v>
      </c>
      <c r="J351" s="34">
        <f>Calculations!F324</f>
        <v>0</v>
      </c>
      <c r="K351" s="34">
        <f>Calculations!J324</f>
        <v>0</v>
      </c>
      <c r="L351" s="34">
        <f>Calculations!E324</f>
        <v>0</v>
      </c>
      <c r="M351" s="34">
        <f>Calculations!I324</f>
        <v>0</v>
      </c>
      <c r="N351" s="34">
        <f>Calculations!Q324</f>
        <v>14.92308318117</v>
      </c>
      <c r="O351" s="34">
        <f>Calculations!V324</f>
        <v>16.625834746632588</v>
      </c>
      <c r="P351" s="34">
        <f>Calculations!N324</f>
        <v>1.9779368716400001</v>
      </c>
      <c r="Q351" s="34">
        <f>Calculations!T324</f>
        <v>6.3681049347732808</v>
      </c>
      <c r="R351" s="34">
        <f>Calculations!M324</f>
        <v>3.7379721997700002</v>
      </c>
      <c r="S351" s="34">
        <f>Calculations!R324</f>
        <v>4.1644817847896149</v>
      </c>
      <c r="T351" s="34">
        <f>Calculations!X324</f>
        <v>0</v>
      </c>
      <c r="U351" s="34">
        <f>Calculations!AA324</f>
        <v>0</v>
      </c>
      <c r="V351" s="34">
        <f>Calculations!Y324</f>
        <v>0</v>
      </c>
      <c r="W351" s="34">
        <f>Calculations!AB324</f>
        <v>0</v>
      </c>
      <c r="X351" s="34">
        <f>Calculations!Z324</f>
        <v>0</v>
      </c>
      <c r="Y351" s="34">
        <f>Calculations!AC324</f>
        <v>0</v>
      </c>
      <c r="Z351" s="34">
        <f>Calculations!AE324</f>
        <v>5.3103739146100004</v>
      </c>
      <c r="AA351" s="34">
        <f>Calculations!AG324</f>
        <v>5.9162974618099131</v>
      </c>
      <c r="AB351" s="34">
        <f>Calculations!AF324</f>
        <v>7.1365760866899999</v>
      </c>
      <c r="AC351" s="34">
        <f>Calculations!AH324</f>
        <v>7.9508727006087296</v>
      </c>
      <c r="AD351" s="21" t="s">
        <v>55</v>
      </c>
      <c r="AE351" s="20" t="s">
        <v>786</v>
      </c>
      <c r="AF351" s="26" t="s">
        <v>795</v>
      </c>
      <c r="AG351" s="26" t="s">
        <v>796</v>
      </c>
      <c r="AH351" s="26"/>
      <c r="AI351" s="20"/>
    </row>
    <row r="352" spans="2:35" x14ac:dyDescent="0.2">
      <c r="B352" s="11" t="str">
        <f>Calculations!A325</f>
        <v>CfS:87</v>
      </c>
      <c r="C352" s="20" t="str">
        <f>Calculations!B325</f>
        <v>Dexters Farm, Godmanchester</v>
      </c>
      <c r="D352" s="11" t="str">
        <f>Calculations!C325</f>
        <v>Residential</v>
      </c>
      <c r="E352" s="34">
        <f>Calculations!D325</f>
        <v>10.174341420799999</v>
      </c>
      <c r="F352" s="34">
        <f>Calculations!H325</f>
        <v>10.174341420799999</v>
      </c>
      <c r="G352" s="34">
        <f>Calculations!L325</f>
        <v>100</v>
      </c>
      <c r="H352" s="34">
        <f>Calculations!G325</f>
        <v>0</v>
      </c>
      <c r="I352" s="34">
        <f>Calculations!K325</f>
        <v>0</v>
      </c>
      <c r="J352" s="34">
        <f>Calculations!F325</f>
        <v>0</v>
      </c>
      <c r="K352" s="34">
        <f>Calculations!J325</f>
        <v>0</v>
      </c>
      <c r="L352" s="34">
        <f>Calculations!E325</f>
        <v>0</v>
      </c>
      <c r="M352" s="34">
        <f>Calculations!I325</f>
        <v>0</v>
      </c>
      <c r="N352" s="34">
        <f>Calculations!Q325</f>
        <v>4.141885361E-2</v>
      </c>
      <c r="O352" s="34">
        <f>Calculations!V325</f>
        <v>0.4070912494181198</v>
      </c>
      <c r="P352" s="34">
        <f>Calculations!N325</f>
        <v>2.9382679600000001E-3</v>
      </c>
      <c r="Q352" s="34">
        <f>Calculations!T325</f>
        <v>0.15463020395439964</v>
      </c>
      <c r="R352" s="34">
        <f>Calculations!M325</f>
        <v>1.2794336930000001E-2</v>
      </c>
      <c r="S352" s="34">
        <f>Calculations!R325</f>
        <v>0.12575100835365904</v>
      </c>
      <c r="T352" s="34">
        <f>Calculations!X325</f>
        <v>0</v>
      </c>
      <c r="U352" s="34">
        <f>Calculations!AA325</f>
        <v>0</v>
      </c>
      <c r="V352" s="34">
        <f>Calculations!Y325</f>
        <v>0</v>
      </c>
      <c r="W352" s="34">
        <f>Calculations!AB325</f>
        <v>0</v>
      </c>
      <c r="X352" s="34">
        <f>Calculations!Z325</f>
        <v>0</v>
      </c>
      <c r="Y352" s="34">
        <f>Calculations!AC325</f>
        <v>0</v>
      </c>
      <c r="Z352" s="34">
        <f>Calculations!AE325</f>
        <v>8.9818950500000008E-3</v>
      </c>
      <c r="AA352" s="34">
        <f>Calculations!AG325</f>
        <v>8.8279866760100953E-2</v>
      </c>
      <c r="AB352" s="34">
        <f>Calculations!AF325</f>
        <v>1.6552842540000001E-2</v>
      </c>
      <c r="AC352" s="34">
        <f>Calculations!AH325</f>
        <v>0.16269202944340025</v>
      </c>
      <c r="AD352" s="21" t="s">
        <v>54</v>
      </c>
      <c r="AE352" s="20" t="s">
        <v>786</v>
      </c>
      <c r="AF352" s="26" t="s">
        <v>795</v>
      </c>
      <c r="AG352" s="26" t="s">
        <v>796</v>
      </c>
      <c r="AH352" s="26"/>
      <c r="AI352" s="20"/>
    </row>
    <row r="353" spans="2:35" x14ac:dyDescent="0.2">
      <c r="B353" s="11" t="str">
        <f>Calculations!A326</f>
        <v>CfS:219</v>
      </c>
      <c r="C353" s="20" t="str">
        <f>Calculations!B326</f>
        <v>Land east of Kimbolton Road, Stow Longa</v>
      </c>
      <c r="D353" s="11" t="str">
        <f>Calculations!C326</f>
        <v>Residential</v>
      </c>
      <c r="E353" s="34">
        <f>Calculations!D326</f>
        <v>0.42791736456099999</v>
      </c>
      <c r="F353" s="34">
        <f>Calculations!H326</f>
        <v>0.42791736456099999</v>
      </c>
      <c r="G353" s="34">
        <f>Calculations!L326</f>
        <v>100</v>
      </c>
      <c r="H353" s="34">
        <f>Calculations!G326</f>
        <v>0</v>
      </c>
      <c r="I353" s="34">
        <f>Calculations!K326</f>
        <v>0</v>
      </c>
      <c r="J353" s="34">
        <f>Calculations!F326</f>
        <v>0</v>
      </c>
      <c r="K353" s="34">
        <f>Calculations!J326</f>
        <v>0</v>
      </c>
      <c r="L353" s="34">
        <f>Calculations!E326</f>
        <v>0</v>
      </c>
      <c r="M353" s="34">
        <f>Calculations!I326</f>
        <v>0</v>
      </c>
      <c r="N353" s="34">
        <f>Calculations!Q326</f>
        <v>0</v>
      </c>
      <c r="O353" s="34">
        <f>Calculations!V326</f>
        <v>0</v>
      </c>
      <c r="P353" s="34">
        <f>Calculations!N326</f>
        <v>0</v>
      </c>
      <c r="Q353" s="34">
        <f>Calculations!T326</f>
        <v>0</v>
      </c>
      <c r="R353" s="34">
        <f>Calculations!M326</f>
        <v>0</v>
      </c>
      <c r="S353" s="34">
        <f>Calculations!R326</f>
        <v>0</v>
      </c>
      <c r="T353" s="34">
        <f>Calculations!X326</f>
        <v>0</v>
      </c>
      <c r="U353" s="34">
        <f>Calculations!AA326</f>
        <v>0</v>
      </c>
      <c r="V353" s="34">
        <f>Calculations!Y326</f>
        <v>0</v>
      </c>
      <c r="W353" s="34">
        <f>Calculations!AB326</f>
        <v>0</v>
      </c>
      <c r="X353" s="34">
        <f>Calculations!Z326</f>
        <v>0</v>
      </c>
      <c r="Y353" s="34">
        <f>Calculations!AC326</f>
        <v>0</v>
      </c>
      <c r="Z353" s="34">
        <f>Calculations!AE326</f>
        <v>0</v>
      </c>
      <c r="AA353" s="34">
        <f>Calculations!AG326</f>
        <v>0</v>
      </c>
      <c r="AB353" s="34">
        <f>Calculations!AF326</f>
        <v>0</v>
      </c>
      <c r="AC353" s="34">
        <f>Calculations!AH326</f>
        <v>0</v>
      </c>
      <c r="AD353" s="21" t="s">
        <v>54</v>
      </c>
      <c r="AE353" s="20" t="s">
        <v>799</v>
      </c>
      <c r="AF353" s="26" t="s">
        <v>800</v>
      </c>
      <c r="AG353" s="26" t="s">
        <v>801</v>
      </c>
      <c r="AH353" s="26"/>
      <c r="AI353" s="20"/>
    </row>
    <row r="354" spans="2:35" x14ac:dyDescent="0.2">
      <c r="B354" s="11" t="str">
        <f>Calculations!A327</f>
        <v>CfS:206</v>
      </c>
      <c r="C354" s="20" t="str">
        <f>Calculations!B327</f>
        <v>Land at A1 West (North) - Option B</v>
      </c>
      <c r="D354" s="11" t="str">
        <f>Calculations!C327</f>
        <v>Employment</v>
      </c>
      <c r="E354" s="34">
        <f>Calculations!D327</f>
        <v>45.640975570899997</v>
      </c>
      <c r="F354" s="34">
        <f>Calculations!H327</f>
        <v>45.640975570899997</v>
      </c>
      <c r="G354" s="34">
        <f>Calculations!L327</f>
        <v>100</v>
      </c>
      <c r="H354" s="34">
        <f>Calculations!G327</f>
        <v>0</v>
      </c>
      <c r="I354" s="34">
        <f>Calculations!K327</f>
        <v>0</v>
      </c>
      <c r="J354" s="34">
        <f>Calculations!F327</f>
        <v>0</v>
      </c>
      <c r="K354" s="34">
        <f>Calculations!J327</f>
        <v>0</v>
      </c>
      <c r="L354" s="34">
        <f>Calculations!E327</f>
        <v>0</v>
      </c>
      <c r="M354" s="34">
        <f>Calculations!I327</f>
        <v>0</v>
      </c>
      <c r="N354" s="34">
        <f>Calculations!Q327</f>
        <v>9.0550183801199999</v>
      </c>
      <c r="O354" s="34">
        <f>Calculations!V327</f>
        <v>19.839668777573948</v>
      </c>
      <c r="P354" s="34">
        <f>Calculations!N327</f>
        <v>1.3054776105999999</v>
      </c>
      <c r="Q354" s="34">
        <f>Calculations!T327</f>
        <v>8.1275402695929984</v>
      </c>
      <c r="R354" s="34">
        <f>Calculations!M327</f>
        <v>2.4040110583600001</v>
      </c>
      <c r="S354" s="34">
        <f>Calculations!R327</f>
        <v>5.2672210185900621</v>
      </c>
      <c r="T354" s="34">
        <f>Calculations!X327</f>
        <v>0</v>
      </c>
      <c r="U354" s="34">
        <f>Calculations!AA327</f>
        <v>0</v>
      </c>
      <c r="V354" s="34">
        <f>Calculations!Y327</f>
        <v>0</v>
      </c>
      <c r="W354" s="34">
        <f>Calculations!AB327</f>
        <v>0</v>
      </c>
      <c r="X354" s="34">
        <f>Calculations!Z327</f>
        <v>0</v>
      </c>
      <c r="Y354" s="34">
        <f>Calculations!AC327</f>
        <v>0</v>
      </c>
      <c r="Z354" s="34">
        <f>Calculations!AE327</f>
        <v>3.3574415880099999</v>
      </c>
      <c r="AA354" s="34">
        <f>Calculations!AG327</f>
        <v>7.3562003134539795</v>
      </c>
      <c r="AB354" s="34">
        <f>Calculations!AF327</f>
        <v>3.7739831025399999</v>
      </c>
      <c r="AC354" s="34">
        <f>Calculations!AH327</f>
        <v>8.2688484532443578</v>
      </c>
      <c r="AD354" s="21" t="s">
        <v>55</v>
      </c>
      <c r="AE354" s="20" t="s">
        <v>786</v>
      </c>
      <c r="AF354" s="26" t="s">
        <v>795</v>
      </c>
      <c r="AG354" s="26" t="s">
        <v>796</v>
      </c>
      <c r="AH354" s="26"/>
      <c r="AI354" s="20"/>
    </row>
    <row r="355" spans="2:35" x14ac:dyDescent="0.2">
      <c r="B355" s="11" t="str">
        <f>Calculations!A328</f>
        <v>CfS:228</v>
      </c>
      <c r="C355" s="20" t="str">
        <f>Calculations!B328</f>
        <v>Folly Farm, London Road, Yaxley</v>
      </c>
      <c r="D355" s="11" t="str">
        <f>Calculations!C328</f>
        <v>Residential</v>
      </c>
      <c r="E355" s="34">
        <f>Calculations!D328</f>
        <v>4.60154461598</v>
      </c>
      <c r="F355" s="34">
        <f>Calculations!H328</f>
        <v>4.60154461598</v>
      </c>
      <c r="G355" s="34">
        <f>Calculations!L328</f>
        <v>100</v>
      </c>
      <c r="H355" s="34">
        <f>Calculations!G328</f>
        <v>0</v>
      </c>
      <c r="I355" s="34">
        <f>Calculations!K328</f>
        <v>0</v>
      </c>
      <c r="J355" s="34">
        <f>Calculations!F328</f>
        <v>0</v>
      </c>
      <c r="K355" s="34">
        <f>Calculations!J328</f>
        <v>0</v>
      </c>
      <c r="L355" s="34">
        <f>Calculations!E328</f>
        <v>0</v>
      </c>
      <c r="M355" s="34">
        <f>Calculations!I328</f>
        <v>0</v>
      </c>
      <c r="N355" s="34">
        <f>Calculations!Q328</f>
        <v>0.29222600956</v>
      </c>
      <c r="O355" s="34">
        <f>Calculations!V328</f>
        <v>6.3506068928501316</v>
      </c>
      <c r="P355" s="34">
        <f>Calculations!N328</f>
        <v>1.086296713E-2</v>
      </c>
      <c r="Q355" s="34">
        <f>Calculations!T328</f>
        <v>0.71821913831343898</v>
      </c>
      <c r="R355" s="34">
        <f>Calculations!M328</f>
        <v>2.218620696E-2</v>
      </c>
      <c r="S355" s="34">
        <f>Calculations!R328</f>
        <v>0.48214694872136887</v>
      </c>
      <c r="T355" s="34">
        <f>Calculations!X328</f>
        <v>0</v>
      </c>
      <c r="U355" s="34">
        <f>Calculations!AA328</f>
        <v>0</v>
      </c>
      <c r="V355" s="34">
        <f>Calculations!Y328</f>
        <v>0</v>
      </c>
      <c r="W355" s="34">
        <f>Calculations!AB328</f>
        <v>0</v>
      </c>
      <c r="X355" s="34">
        <f>Calculations!Z328</f>
        <v>0</v>
      </c>
      <c r="Y355" s="34">
        <f>Calculations!AC328</f>
        <v>0</v>
      </c>
      <c r="Z355" s="34">
        <f>Calculations!AE328</f>
        <v>4.8458028819999999E-2</v>
      </c>
      <c r="AA355" s="34">
        <f>Calculations!AG328</f>
        <v>1.0530817989185095</v>
      </c>
      <c r="AB355" s="34">
        <f>Calculations!AF328</f>
        <v>0.25788825171000002</v>
      </c>
      <c r="AC355" s="34">
        <f>Calculations!AH328</f>
        <v>5.6043844672160601</v>
      </c>
      <c r="AD355" s="21" t="s">
        <v>54</v>
      </c>
      <c r="AE355" s="20" t="s">
        <v>786</v>
      </c>
      <c r="AF355" s="26" t="s">
        <v>795</v>
      </c>
      <c r="AG355" s="26" t="s">
        <v>796</v>
      </c>
      <c r="AH355" s="26"/>
      <c r="AI355" s="20"/>
    </row>
    <row r="356" spans="2:35" ht="63.75" x14ac:dyDescent="0.2">
      <c r="B356" s="11" t="str">
        <f>Calculations!A329</f>
        <v>CfS:229</v>
      </c>
      <c r="C356" s="20" t="str">
        <f>Calculations!B329</f>
        <v>Old Ramsey Road, St Ives</v>
      </c>
      <c r="D356" s="11" t="str">
        <f>Calculations!C329</f>
        <v>Residential</v>
      </c>
      <c r="E356" s="34">
        <f>Calculations!D329</f>
        <v>10.4723745552</v>
      </c>
      <c r="F356" s="34">
        <f>Calculations!H329</f>
        <v>9.8481879147100013</v>
      </c>
      <c r="G356" s="34">
        <f>Calculations!L329</f>
        <v>94.039683767994504</v>
      </c>
      <c r="H356" s="34">
        <f>Calculations!G329</f>
        <v>0</v>
      </c>
      <c r="I356" s="34">
        <f>Calculations!K329</f>
        <v>0</v>
      </c>
      <c r="J356" s="34">
        <f>Calculations!F329</f>
        <v>0.33966070775000001</v>
      </c>
      <c r="K356" s="34">
        <f>Calculations!J329</f>
        <v>3.2433972444324324</v>
      </c>
      <c r="L356" s="34">
        <f>Calculations!E329</f>
        <v>0.28452593273999999</v>
      </c>
      <c r="M356" s="34">
        <f>Calculations!I329</f>
        <v>2.7169189875730733</v>
      </c>
      <c r="N356" s="34">
        <f>Calculations!Q329</f>
        <v>1.5484827927899998</v>
      </c>
      <c r="O356" s="34">
        <f>Calculations!V329</f>
        <v>14.786357999591498</v>
      </c>
      <c r="P356" s="34">
        <f>Calculations!N329</f>
        <v>0.22596132353000001</v>
      </c>
      <c r="Q356" s="34">
        <f>Calculations!T329</f>
        <v>7.187612041972316</v>
      </c>
      <c r="R356" s="34">
        <f>Calculations!M329</f>
        <v>0.52675233107999997</v>
      </c>
      <c r="S356" s="34">
        <f>Calculations!R329</f>
        <v>5.0299225672600114</v>
      </c>
      <c r="T356" s="34">
        <f>Calculations!X329</f>
        <v>0.50953738790000003</v>
      </c>
      <c r="U356" s="34">
        <f>Calculations!AA329</f>
        <v>4.8655382331315877</v>
      </c>
      <c r="V356" s="34">
        <f>Calculations!Y329</f>
        <v>0</v>
      </c>
      <c r="W356" s="34">
        <f>Calculations!AB329</f>
        <v>0</v>
      </c>
      <c r="X356" s="34">
        <f>Calculations!Z329</f>
        <v>0</v>
      </c>
      <c r="Y356" s="34">
        <f>Calculations!AC329</f>
        <v>0</v>
      </c>
      <c r="Z356" s="34">
        <f>Calculations!AE329</f>
        <v>0.58454141347999999</v>
      </c>
      <c r="AA356" s="34">
        <f>Calculations!AG329</f>
        <v>5.5817466267929579</v>
      </c>
      <c r="AB356" s="34">
        <f>Calculations!AF329</f>
        <v>0.50388962821000005</v>
      </c>
      <c r="AC356" s="34">
        <f>Calculations!AH329</f>
        <v>4.8116081558579893</v>
      </c>
      <c r="AD356" s="21" t="s">
        <v>54</v>
      </c>
      <c r="AE356" s="20" t="s">
        <v>782</v>
      </c>
      <c r="AF356" s="26" t="s">
        <v>783</v>
      </c>
      <c r="AG356" s="26" t="s">
        <v>784</v>
      </c>
      <c r="AH356" s="26"/>
      <c r="AI356" s="20"/>
    </row>
    <row r="357" spans="2:35" x14ac:dyDescent="0.2">
      <c r="B357" s="11" t="str">
        <f>Calculations!A330</f>
        <v>CfS:231</v>
      </c>
      <c r="C357" s="20" t="str">
        <f>Calculations!B330</f>
        <v>Hilton Road, Fenstanton</v>
      </c>
      <c r="D357" s="11" t="str">
        <f>Calculations!C330</f>
        <v>Residential</v>
      </c>
      <c r="E357" s="34">
        <f>Calculations!D330</f>
        <v>4.19028536162</v>
      </c>
      <c r="F357" s="34">
        <f>Calculations!H330</f>
        <v>4.19028536162</v>
      </c>
      <c r="G357" s="34">
        <f>Calculations!L330</f>
        <v>100</v>
      </c>
      <c r="H357" s="34">
        <f>Calculations!G330</f>
        <v>0</v>
      </c>
      <c r="I357" s="34">
        <f>Calculations!K330</f>
        <v>0</v>
      </c>
      <c r="J357" s="34">
        <f>Calculations!F330</f>
        <v>0</v>
      </c>
      <c r="K357" s="34">
        <f>Calculations!J330</f>
        <v>0</v>
      </c>
      <c r="L357" s="34">
        <f>Calculations!E330</f>
        <v>0</v>
      </c>
      <c r="M357" s="34">
        <f>Calculations!I330</f>
        <v>0</v>
      </c>
      <c r="N357" s="34">
        <f>Calculations!Q330</f>
        <v>0.13071416180000001</v>
      </c>
      <c r="O357" s="34">
        <f>Calculations!V330</f>
        <v>3.1194572808154719</v>
      </c>
      <c r="P357" s="34">
        <f>Calculations!N330</f>
        <v>1.9947552239999999E-2</v>
      </c>
      <c r="Q357" s="34">
        <f>Calculations!T330</f>
        <v>0.4787119472513649</v>
      </c>
      <c r="R357" s="34">
        <f>Calculations!M330</f>
        <v>1.1184441E-4</v>
      </c>
      <c r="S357" s="34">
        <f>Calculations!R330</f>
        <v>2.6691358785350121E-3</v>
      </c>
      <c r="T357" s="34">
        <f>Calculations!X330</f>
        <v>0</v>
      </c>
      <c r="U357" s="34">
        <f>Calculations!AA330</f>
        <v>0</v>
      </c>
      <c r="V357" s="34">
        <f>Calculations!Y330</f>
        <v>0</v>
      </c>
      <c r="W357" s="34">
        <f>Calculations!AB330</f>
        <v>0</v>
      </c>
      <c r="X357" s="34">
        <f>Calculations!Z330</f>
        <v>0</v>
      </c>
      <c r="Y357" s="34">
        <f>Calculations!AC330</f>
        <v>0</v>
      </c>
      <c r="Z357" s="34">
        <f>Calculations!AE330</f>
        <v>2.3356365600000002E-2</v>
      </c>
      <c r="AA357" s="34">
        <f>Calculations!AG330</f>
        <v>0.55739319841859725</v>
      </c>
      <c r="AB357" s="34">
        <f>Calculations!AF330</f>
        <v>8.3745894540000004E-2</v>
      </c>
      <c r="AC357" s="34">
        <f>Calculations!AH330</f>
        <v>1.9985725866560822</v>
      </c>
      <c r="AD357" s="21" t="s">
        <v>54</v>
      </c>
      <c r="AE357" s="20" t="s">
        <v>786</v>
      </c>
      <c r="AF357" s="26" t="s">
        <v>795</v>
      </c>
      <c r="AG357" s="26" t="s">
        <v>796</v>
      </c>
      <c r="AH357" s="26"/>
      <c r="AI357" s="20"/>
    </row>
    <row r="358" spans="2:35" x14ac:dyDescent="0.2">
      <c r="B358" s="11" t="str">
        <f>Calculations!A331</f>
        <v>CfS:234</v>
      </c>
      <c r="C358" s="20" t="str">
        <f>Calculations!B331</f>
        <v>Abbotsley Golf Club</v>
      </c>
      <c r="D358" s="11" t="str">
        <f>Calculations!C331</f>
        <v>Residential</v>
      </c>
      <c r="E358" s="34">
        <f>Calculations!D331</f>
        <v>49.053439631400003</v>
      </c>
      <c r="F358" s="34">
        <f>Calculations!H331</f>
        <v>49.053439631400003</v>
      </c>
      <c r="G358" s="34">
        <f>Calculations!L331</f>
        <v>100</v>
      </c>
      <c r="H358" s="34">
        <f>Calculations!G331</f>
        <v>0</v>
      </c>
      <c r="I358" s="34">
        <f>Calculations!K331</f>
        <v>0</v>
      </c>
      <c r="J358" s="34">
        <f>Calculations!F331</f>
        <v>0</v>
      </c>
      <c r="K358" s="34">
        <f>Calculations!J331</f>
        <v>0</v>
      </c>
      <c r="L358" s="34">
        <f>Calculations!E331</f>
        <v>0</v>
      </c>
      <c r="M358" s="34">
        <f>Calculations!I331</f>
        <v>0</v>
      </c>
      <c r="N358" s="34">
        <f>Calculations!Q331</f>
        <v>4.2520377599600003</v>
      </c>
      <c r="O358" s="34">
        <f>Calculations!V331</f>
        <v>8.6681745294741646</v>
      </c>
      <c r="P358" s="34">
        <f>Calculations!N331</f>
        <v>0.62688550353000005</v>
      </c>
      <c r="Q358" s="34">
        <f>Calculations!T331</f>
        <v>2.6947412752353683</v>
      </c>
      <c r="R358" s="34">
        <f>Calculations!M331</f>
        <v>0.69497778113999997</v>
      </c>
      <c r="S358" s="34">
        <f>Calculations!R331</f>
        <v>1.4167768587936735</v>
      </c>
      <c r="T358" s="34">
        <f>Calculations!X331</f>
        <v>0</v>
      </c>
      <c r="U358" s="34">
        <f>Calculations!AA331</f>
        <v>0</v>
      </c>
      <c r="V358" s="34">
        <f>Calculations!Y331</f>
        <v>0</v>
      </c>
      <c r="W358" s="34">
        <f>Calculations!AB331</f>
        <v>0</v>
      </c>
      <c r="X358" s="34">
        <f>Calculations!Z331</f>
        <v>0</v>
      </c>
      <c r="Y358" s="34">
        <f>Calculations!AC331</f>
        <v>0</v>
      </c>
      <c r="Z358" s="34">
        <f>Calculations!AE331</f>
        <v>1.7142659358700001</v>
      </c>
      <c r="AA358" s="34">
        <f>Calculations!AG331</f>
        <v>3.4946905838844931</v>
      </c>
      <c r="AB358" s="34">
        <f>Calculations!AF331</f>
        <v>1.63325602578</v>
      </c>
      <c r="AC358" s="34">
        <f>Calculations!AH331</f>
        <v>3.329544346028944</v>
      </c>
      <c r="AD358" s="21" t="s">
        <v>54</v>
      </c>
      <c r="AE358" s="20" t="s">
        <v>786</v>
      </c>
      <c r="AF358" s="26" t="s">
        <v>795</v>
      </c>
      <c r="AG358" s="26" t="s">
        <v>796</v>
      </c>
      <c r="AH358" s="26"/>
      <c r="AI358" s="20"/>
    </row>
    <row r="359" spans="2:35" x14ac:dyDescent="0.2">
      <c r="B359" s="11" t="str">
        <f>Calculations!A332</f>
        <v>CfS:243</v>
      </c>
      <c r="C359" s="20" t="str">
        <f>Calculations!B332</f>
        <v>Lodel Farm, Needingworth</v>
      </c>
      <c r="D359" s="11" t="str">
        <f>Calculations!C332</f>
        <v>Residential</v>
      </c>
      <c r="E359" s="34">
        <f>Calculations!D332</f>
        <v>1.39929147942</v>
      </c>
      <c r="F359" s="34">
        <f>Calculations!H332</f>
        <v>1.39929147942</v>
      </c>
      <c r="G359" s="34">
        <f>Calculations!L332</f>
        <v>100</v>
      </c>
      <c r="H359" s="34">
        <f>Calculations!G332</f>
        <v>0</v>
      </c>
      <c r="I359" s="34">
        <f>Calculations!K332</f>
        <v>0</v>
      </c>
      <c r="J359" s="34">
        <f>Calculations!F332</f>
        <v>0</v>
      </c>
      <c r="K359" s="34">
        <f>Calculations!J332</f>
        <v>0</v>
      </c>
      <c r="L359" s="34">
        <f>Calculations!E332</f>
        <v>0</v>
      </c>
      <c r="M359" s="34">
        <f>Calculations!I332</f>
        <v>0</v>
      </c>
      <c r="N359" s="34">
        <f>Calculations!Q332</f>
        <v>3.0845332499999998E-3</v>
      </c>
      <c r="O359" s="34">
        <f>Calculations!V332</f>
        <v>0.22043536285081397</v>
      </c>
      <c r="P359" s="34">
        <f>Calculations!N332</f>
        <v>0</v>
      </c>
      <c r="Q359" s="34">
        <f>Calculations!T332</f>
        <v>0</v>
      </c>
      <c r="R359" s="34">
        <f>Calculations!M332</f>
        <v>0</v>
      </c>
      <c r="S359" s="34">
        <f>Calculations!R332</f>
        <v>0</v>
      </c>
      <c r="T359" s="34">
        <f>Calculations!X332</f>
        <v>0</v>
      </c>
      <c r="U359" s="34">
        <f>Calculations!AA332</f>
        <v>0</v>
      </c>
      <c r="V359" s="34">
        <f>Calculations!Y332</f>
        <v>0</v>
      </c>
      <c r="W359" s="34">
        <f>Calculations!AB332</f>
        <v>0</v>
      </c>
      <c r="X359" s="34">
        <f>Calculations!Z332</f>
        <v>0</v>
      </c>
      <c r="Y359" s="34">
        <f>Calculations!AC332</f>
        <v>0</v>
      </c>
      <c r="Z359" s="34">
        <f>Calculations!AE332</f>
        <v>4.6062807000000003E-4</v>
      </c>
      <c r="AA359" s="34">
        <f>Calculations!AG332</f>
        <v>3.2918664679565425E-2</v>
      </c>
      <c r="AB359" s="34">
        <f>Calculations!AF332</f>
        <v>2.7770740800000001E-3</v>
      </c>
      <c r="AC359" s="34">
        <f>Calculations!AH332</f>
        <v>0.19846287359307616</v>
      </c>
      <c r="AD359" s="21" t="s">
        <v>54</v>
      </c>
      <c r="AE359" s="20" t="s">
        <v>786</v>
      </c>
      <c r="AF359" s="26" t="s">
        <v>797</v>
      </c>
      <c r="AG359" s="26" t="s">
        <v>796</v>
      </c>
      <c r="AH359" s="26"/>
      <c r="AI359" s="20"/>
    </row>
    <row r="360" spans="2:35" ht="63.75" x14ac:dyDescent="0.2">
      <c r="B360" s="11" t="str">
        <f>Calculations!A333</f>
        <v>CfS:212</v>
      </c>
      <c r="C360" s="20" t="str">
        <f>Calculations!B333</f>
        <v>Land at A1 West (South)</v>
      </c>
      <c r="D360" s="11" t="str">
        <f>Calculations!C333</f>
        <v>Employment</v>
      </c>
      <c r="E360" s="34">
        <f>Calculations!D333</f>
        <v>49.886540785999998</v>
      </c>
      <c r="F360" s="34">
        <f>Calculations!H333</f>
        <v>49.773898199289995</v>
      </c>
      <c r="G360" s="34">
        <f>Calculations!L333</f>
        <v>99.774202450329824</v>
      </c>
      <c r="H360" s="34">
        <f>Calculations!G333</f>
        <v>0</v>
      </c>
      <c r="I360" s="34">
        <f>Calculations!K333</f>
        <v>0</v>
      </c>
      <c r="J360" s="34">
        <f>Calculations!F333</f>
        <v>0</v>
      </c>
      <c r="K360" s="34">
        <f>Calculations!J333</f>
        <v>0</v>
      </c>
      <c r="L360" s="34">
        <f>Calculations!E333</f>
        <v>0.11264258671000001</v>
      </c>
      <c r="M360" s="34">
        <f>Calculations!I333</f>
        <v>0.22579754967017412</v>
      </c>
      <c r="N360" s="34">
        <f>Calculations!Q333</f>
        <v>4.4615320169100006</v>
      </c>
      <c r="O360" s="34">
        <f>Calculations!V333</f>
        <v>8.9433581615706466</v>
      </c>
      <c r="P360" s="34">
        <f>Calculations!N333</f>
        <v>0.46236985984000001</v>
      </c>
      <c r="Q360" s="34">
        <f>Calculations!T333</f>
        <v>1.0925129601348342</v>
      </c>
      <c r="R360" s="34">
        <f>Calculations!M333</f>
        <v>8.2647063610000002E-2</v>
      </c>
      <c r="S360" s="34">
        <f>Calculations!R333</f>
        <v>0.16567006312290511</v>
      </c>
      <c r="T360" s="34">
        <f>Calculations!X333</f>
        <v>0</v>
      </c>
      <c r="U360" s="34">
        <f>Calculations!AA333</f>
        <v>0</v>
      </c>
      <c r="V360" s="34">
        <f>Calculations!Y333</f>
        <v>0</v>
      </c>
      <c r="W360" s="34">
        <f>Calculations!AB333</f>
        <v>0</v>
      </c>
      <c r="X360" s="34">
        <f>Calculations!Z333</f>
        <v>0</v>
      </c>
      <c r="Y360" s="34">
        <f>Calculations!AC333</f>
        <v>0</v>
      </c>
      <c r="Z360" s="34">
        <f>Calculations!AE333</f>
        <v>1.6129200774900001</v>
      </c>
      <c r="AA360" s="34">
        <f>Calculations!AG333</f>
        <v>3.233176829014861</v>
      </c>
      <c r="AB360" s="34">
        <f>Calculations!AF333</f>
        <v>2.6135689521000001</v>
      </c>
      <c r="AC360" s="34">
        <f>Calculations!AH333</f>
        <v>5.2390262201412527</v>
      </c>
      <c r="AD360" s="21" t="s">
        <v>55</v>
      </c>
      <c r="AE360" s="20" t="s">
        <v>782</v>
      </c>
      <c r="AF360" s="26" t="s">
        <v>783</v>
      </c>
      <c r="AG360" s="26" t="s">
        <v>784</v>
      </c>
      <c r="AH360" s="26"/>
      <c r="AI360" s="20"/>
    </row>
    <row r="361" spans="2:35" ht="63.75" x14ac:dyDescent="0.2">
      <c r="B361" s="11" t="str">
        <f>Calculations!A334</f>
        <v>CfS:221</v>
      </c>
      <c r="C361" s="20" t="str">
        <f>Calculations!B334</f>
        <v>Land north of A141, between Huntingdon racecourse and A1307</v>
      </c>
      <c r="D361" s="11" t="str">
        <f>Calculations!C334</f>
        <v>Employment</v>
      </c>
      <c r="E361" s="34">
        <f>Calculations!D334</f>
        <v>102.939238436</v>
      </c>
      <c r="F361" s="34">
        <f>Calculations!H334</f>
        <v>94.350378564070013</v>
      </c>
      <c r="G361" s="34">
        <f>Calculations!L334</f>
        <v>91.656379042215377</v>
      </c>
      <c r="H361" s="34">
        <f>Calculations!G334</f>
        <v>1.46699838368</v>
      </c>
      <c r="I361" s="34">
        <f>Calculations!K334</f>
        <v>1.4251109741714973</v>
      </c>
      <c r="J361" s="34">
        <f>Calculations!F334</f>
        <v>2.3602728049700001</v>
      </c>
      <c r="K361" s="34">
        <f>Calculations!J334</f>
        <v>2.2928796062906986</v>
      </c>
      <c r="L361" s="34">
        <f>Calculations!E334</f>
        <v>4.7615886832800003</v>
      </c>
      <c r="M361" s="34">
        <f>Calculations!I334</f>
        <v>4.6256303773224472</v>
      </c>
      <c r="N361" s="34">
        <f>Calculations!Q334</f>
        <v>12.172487794429999</v>
      </c>
      <c r="O361" s="34">
        <f>Calculations!V334</f>
        <v>11.824925052265616</v>
      </c>
      <c r="P361" s="34">
        <f>Calculations!N334</f>
        <v>1.8219503983100001</v>
      </c>
      <c r="Q361" s="34">
        <f>Calculations!T334</f>
        <v>4.2471295088783494</v>
      </c>
      <c r="R361" s="34">
        <f>Calculations!M334</f>
        <v>2.55001237352</v>
      </c>
      <c r="S361" s="34">
        <f>Calculations!R334</f>
        <v>2.4772015144695372</v>
      </c>
      <c r="T361" s="34">
        <f>Calculations!X334</f>
        <v>7.1219074085600003</v>
      </c>
      <c r="U361" s="34">
        <f>Calculations!AA334</f>
        <v>6.9185545927541279</v>
      </c>
      <c r="V361" s="34">
        <f>Calculations!Y334</f>
        <v>1.46695269498</v>
      </c>
      <c r="W361" s="34">
        <f>Calculations!AB334</f>
        <v>1.4250665900273225</v>
      </c>
      <c r="X361" s="34">
        <f>Calculations!Z334</f>
        <v>0.40900189925000002</v>
      </c>
      <c r="Y361" s="34">
        <f>Calculations!AC334</f>
        <v>0.39732361096132174</v>
      </c>
      <c r="Z361" s="34">
        <f>Calculations!AE334</f>
        <v>3.9464010852600002</v>
      </c>
      <c r="AA361" s="34">
        <f>Calculations!AG334</f>
        <v>3.8337189445146134</v>
      </c>
      <c r="AB361" s="34">
        <f>Calculations!AF334</f>
        <v>4.7230004567900004</v>
      </c>
      <c r="AC361" s="34">
        <f>Calculations!AH334</f>
        <v>4.5881439658468164</v>
      </c>
      <c r="AD361" s="21" t="s">
        <v>55</v>
      </c>
      <c r="AE361" s="20" t="s">
        <v>782</v>
      </c>
      <c r="AF361" s="26" t="s">
        <v>783</v>
      </c>
      <c r="AG361" s="26" t="s">
        <v>784</v>
      </c>
      <c r="AH361" s="26"/>
      <c r="AI361" s="20"/>
    </row>
    <row r="362" spans="2:35" ht="63.75" x14ac:dyDescent="0.2">
      <c r="B362" s="11" t="str">
        <f>Calculations!A335</f>
        <v>CfS:290</v>
      </c>
      <c r="C362" s="20" t="str">
        <f>Calculations!B335</f>
        <v>Land east of Bluntisham Road, Needingworth (Site 1)</v>
      </c>
      <c r="D362" s="11" t="str">
        <f>Calculations!C335</f>
        <v>Residential</v>
      </c>
      <c r="E362" s="34">
        <f>Calculations!D335</f>
        <v>13.891120149800001</v>
      </c>
      <c r="F362" s="34">
        <f>Calculations!H335</f>
        <v>7.5248024754700014</v>
      </c>
      <c r="G362" s="34">
        <f>Calculations!L335</f>
        <v>54.169875390346689</v>
      </c>
      <c r="H362" s="34">
        <f>Calculations!G335</f>
        <v>3.3311418290299999</v>
      </c>
      <c r="I362" s="34">
        <f>Calculations!K335</f>
        <v>23.980368703944734</v>
      </c>
      <c r="J362" s="34">
        <f>Calculations!F335</f>
        <v>2.47062564302</v>
      </c>
      <c r="K362" s="34">
        <f>Calculations!J335</f>
        <v>17.785647351524574</v>
      </c>
      <c r="L362" s="34">
        <f>Calculations!E335</f>
        <v>0.56455020227999997</v>
      </c>
      <c r="M362" s="34">
        <f>Calculations!I335</f>
        <v>4.0641085541840063</v>
      </c>
      <c r="N362" s="34">
        <f>Calculations!Q335</f>
        <v>1.29883528173</v>
      </c>
      <c r="O362" s="34">
        <f>Calculations!V335</f>
        <v>9.3501119256296992</v>
      </c>
      <c r="P362" s="34">
        <f>Calculations!N335</f>
        <v>0.22335361681999999</v>
      </c>
      <c r="Q362" s="34">
        <f>Calculations!T335</f>
        <v>4.6382196979937316</v>
      </c>
      <c r="R362" s="34">
        <f>Calculations!M335</f>
        <v>0.42094705424000001</v>
      </c>
      <c r="S362" s="34">
        <f>Calculations!R335</f>
        <v>3.030331965317143</v>
      </c>
      <c r="T362" s="34">
        <f>Calculations!X335</f>
        <v>3.0352501866399999</v>
      </c>
      <c r="U362" s="34">
        <f>Calculations!AA335</f>
        <v>21.850291077380827</v>
      </c>
      <c r="V362" s="34">
        <f>Calculations!Y335</f>
        <v>3.33107149232</v>
      </c>
      <c r="W362" s="34">
        <f>Calculations!AB335</f>
        <v>23.979862360977126</v>
      </c>
      <c r="X362" s="34">
        <f>Calculations!Z335</f>
        <v>5.0417964965099999</v>
      </c>
      <c r="Y362" s="34">
        <f>Calculations!AC335</f>
        <v>36.295103937910937</v>
      </c>
      <c r="Z362" s="34">
        <f>Calculations!AE335</f>
        <v>0.39212803657</v>
      </c>
      <c r="AA362" s="34">
        <f>Calculations!AG335</f>
        <v>2.8228683672831503</v>
      </c>
      <c r="AB362" s="34">
        <f>Calculations!AF335</f>
        <v>0.42015518761999998</v>
      </c>
      <c r="AC362" s="34">
        <f>Calculations!AH335</f>
        <v>3.0246314414467808</v>
      </c>
      <c r="AD362" s="21" t="s">
        <v>54</v>
      </c>
      <c r="AE362" s="20" t="s">
        <v>782</v>
      </c>
      <c r="AF362" s="26" t="s">
        <v>783</v>
      </c>
      <c r="AG362" s="26" t="s">
        <v>784</v>
      </c>
      <c r="AH362" s="26"/>
      <c r="AI362" s="20"/>
    </row>
    <row r="363" spans="2:35" ht="63.75" x14ac:dyDescent="0.2">
      <c r="B363" s="11" t="str">
        <f>Calculations!A336</f>
        <v>CfS:291</v>
      </c>
      <c r="C363" s="20" t="str">
        <f>Calculations!B336</f>
        <v>Land east of Bluntisham Road, Needingworth (Site 2)</v>
      </c>
      <c r="D363" s="11" t="str">
        <f>Calculations!C336</f>
        <v>Residential</v>
      </c>
      <c r="E363" s="34">
        <f>Calculations!D336</f>
        <v>30.3244547864</v>
      </c>
      <c r="F363" s="34">
        <f>Calculations!H336</f>
        <v>15.014479428780001</v>
      </c>
      <c r="G363" s="34">
        <f>Calculations!L336</f>
        <v>49.512776188522736</v>
      </c>
      <c r="H363" s="34">
        <f>Calculations!G336</f>
        <v>4.6692415254600004</v>
      </c>
      <c r="I363" s="34">
        <f>Calculations!K336</f>
        <v>15.397610800752387</v>
      </c>
      <c r="J363" s="34">
        <f>Calculations!F336</f>
        <v>9.8978973263600007</v>
      </c>
      <c r="K363" s="34">
        <f>Calculations!J336</f>
        <v>32.639984448455898</v>
      </c>
      <c r="L363" s="34">
        <f>Calculations!E336</f>
        <v>0.74283650580000005</v>
      </c>
      <c r="M363" s="34">
        <f>Calculations!I336</f>
        <v>2.4496285622689893</v>
      </c>
      <c r="N363" s="34">
        <f>Calculations!Q336</f>
        <v>4.4509310903000001</v>
      </c>
      <c r="O363" s="34">
        <f>Calculations!V336</f>
        <v>14.677695350671785</v>
      </c>
      <c r="P363" s="34">
        <f>Calculations!N336</f>
        <v>0.58543210418000002</v>
      </c>
      <c r="Q363" s="34">
        <f>Calculations!T336</f>
        <v>4.132691254129476</v>
      </c>
      <c r="R363" s="34">
        <f>Calculations!M336</f>
        <v>0.66778398664000005</v>
      </c>
      <c r="S363" s="34">
        <f>Calculations!R336</f>
        <v>2.202130232328166</v>
      </c>
      <c r="T363" s="34">
        <f>Calculations!X336</f>
        <v>10.64088840016</v>
      </c>
      <c r="U363" s="34">
        <f>Calculations!AA336</f>
        <v>35.090122724753016</v>
      </c>
      <c r="V363" s="34">
        <f>Calculations!Y336</f>
        <v>4.6690909839700003</v>
      </c>
      <c r="W363" s="34">
        <f>Calculations!AB336</f>
        <v>15.397114364819537</v>
      </c>
      <c r="X363" s="34">
        <f>Calculations!Z336</f>
        <v>13.663080884339999</v>
      </c>
      <c r="Y363" s="34">
        <f>Calculations!AC336</f>
        <v>45.056311747664651</v>
      </c>
      <c r="Z363" s="34">
        <f>Calculations!AE336</f>
        <v>1.77961990146</v>
      </c>
      <c r="AA363" s="34">
        <f>Calculations!AG336</f>
        <v>5.8685965304086167</v>
      </c>
      <c r="AB363" s="34">
        <f>Calculations!AF336</f>
        <v>1.82958761318</v>
      </c>
      <c r="AC363" s="34">
        <f>Calculations!AH336</f>
        <v>6.0333734804707477</v>
      </c>
      <c r="AD363" s="21" t="s">
        <v>54</v>
      </c>
      <c r="AE363" s="20" t="s">
        <v>782</v>
      </c>
      <c r="AF363" s="26" t="s">
        <v>783</v>
      </c>
      <c r="AG363" s="26" t="s">
        <v>784</v>
      </c>
      <c r="AH363" s="26"/>
      <c r="AI363" s="20"/>
    </row>
    <row r="364" spans="2:35" x14ac:dyDescent="0.2">
      <c r="B364" s="11" t="str">
        <f>Calculations!A337</f>
        <v>CfS:177</v>
      </c>
      <c r="C364" s="20" t="str">
        <f>Calculations!B337</f>
        <v>Former PH Plant Hire and 9 Cross Street, Farcet</v>
      </c>
      <c r="D364" s="11" t="str">
        <f>Calculations!C337</f>
        <v>Residential</v>
      </c>
      <c r="E364" s="34">
        <f>Calculations!D337</f>
        <v>0.63422199095200005</v>
      </c>
      <c r="F364" s="34">
        <f>Calculations!H337</f>
        <v>0.63422199095200005</v>
      </c>
      <c r="G364" s="34">
        <f>Calculations!L337</f>
        <v>100</v>
      </c>
      <c r="H364" s="34">
        <f>Calculations!G337</f>
        <v>0</v>
      </c>
      <c r="I364" s="34">
        <f>Calculations!K337</f>
        <v>0</v>
      </c>
      <c r="J364" s="34">
        <f>Calculations!F337</f>
        <v>0</v>
      </c>
      <c r="K364" s="34">
        <f>Calculations!J337</f>
        <v>0</v>
      </c>
      <c r="L364" s="34">
        <f>Calculations!E337</f>
        <v>0</v>
      </c>
      <c r="M364" s="34">
        <f>Calculations!I337</f>
        <v>0</v>
      </c>
      <c r="N364" s="34">
        <f>Calculations!Q337</f>
        <v>0.14070450969000001</v>
      </c>
      <c r="O364" s="34">
        <f>Calculations!V337</f>
        <v>22.185372266703531</v>
      </c>
      <c r="P364" s="34">
        <f>Calculations!N337</f>
        <v>5.244906672E-2</v>
      </c>
      <c r="Q364" s="34">
        <f>Calculations!T337</f>
        <v>8.3238259652203439</v>
      </c>
      <c r="R364" s="34">
        <f>Calculations!M337</f>
        <v>3.4246804000000002E-4</v>
      </c>
      <c r="S364" s="34">
        <f>Calculations!R337</f>
        <v>5.3998133916160457E-2</v>
      </c>
      <c r="T364" s="34">
        <f>Calculations!X337</f>
        <v>0</v>
      </c>
      <c r="U364" s="34">
        <f>Calculations!AA337</f>
        <v>0</v>
      </c>
      <c r="V364" s="34">
        <f>Calculations!Y337</f>
        <v>0</v>
      </c>
      <c r="W364" s="34">
        <f>Calculations!AB337</f>
        <v>0</v>
      </c>
      <c r="X364" s="34">
        <f>Calculations!Z337</f>
        <v>0</v>
      </c>
      <c r="Y364" s="34">
        <f>Calculations!AC337</f>
        <v>0</v>
      </c>
      <c r="Z364" s="34">
        <f>Calculations!AE337</f>
        <v>7.1525566890000003E-2</v>
      </c>
      <c r="AA364" s="34">
        <f>Calculations!AG337</f>
        <v>11.277686348061886</v>
      </c>
      <c r="AB364" s="34">
        <f>Calculations!AF337</f>
        <v>7.8559596610000004E-2</v>
      </c>
      <c r="AC364" s="34">
        <f>Calculations!AH337</f>
        <v>12.386766421025229</v>
      </c>
      <c r="AD364" s="21" t="s">
        <v>54</v>
      </c>
      <c r="AE364" s="20" t="s">
        <v>786</v>
      </c>
      <c r="AF364" s="26" t="s">
        <v>795</v>
      </c>
      <c r="AG364" s="26" t="s">
        <v>796</v>
      </c>
      <c r="AH364" s="26"/>
      <c r="AI364" s="20"/>
    </row>
    <row r="365" spans="2:35" x14ac:dyDescent="0.2">
      <c r="B365" s="11" t="str">
        <f>Calculations!A338</f>
        <v>CfS:51</v>
      </c>
      <c r="C365" s="20" t="str">
        <f>Calculations!B338</f>
        <v>Goldthorns, Stilton</v>
      </c>
      <c r="D365" s="11" t="str">
        <f>Calculations!C338</f>
        <v>Residential</v>
      </c>
      <c r="E365" s="34">
        <f>Calculations!D338</f>
        <v>0.430022645993</v>
      </c>
      <c r="F365" s="34">
        <f>Calculations!H338</f>
        <v>0.430022645993</v>
      </c>
      <c r="G365" s="34">
        <f>Calculations!L338</f>
        <v>100</v>
      </c>
      <c r="H365" s="34">
        <f>Calculations!G338</f>
        <v>0</v>
      </c>
      <c r="I365" s="34">
        <f>Calculations!K338</f>
        <v>0</v>
      </c>
      <c r="J365" s="34">
        <f>Calculations!F338</f>
        <v>0</v>
      </c>
      <c r="K365" s="34">
        <f>Calculations!J338</f>
        <v>0</v>
      </c>
      <c r="L365" s="34">
        <f>Calculations!E338</f>
        <v>0</v>
      </c>
      <c r="M365" s="34">
        <f>Calculations!I338</f>
        <v>0</v>
      </c>
      <c r="N365" s="34">
        <f>Calculations!Q338</f>
        <v>0.23333302783000001</v>
      </c>
      <c r="O365" s="34">
        <f>Calculations!V338</f>
        <v>54.26063720230173</v>
      </c>
      <c r="P365" s="34">
        <f>Calculations!N338</f>
        <v>3.942207641E-2</v>
      </c>
      <c r="Q365" s="34">
        <f>Calculations!T338</f>
        <v>9.1674419422649951</v>
      </c>
      <c r="R365" s="34">
        <f>Calculations!M338</f>
        <v>0</v>
      </c>
      <c r="S365" s="34">
        <f>Calculations!R338</f>
        <v>0</v>
      </c>
      <c r="T365" s="34">
        <f>Calculations!X338</f>
        <v>0</v>
      </c>
      <c r="U365" s="34">
        <f>Calculations!AA338</f>
        <v>0</v>
      </c>
      <c r="V365" s="34">
        <f>Calculations!Y338</f>
        <v>0</v>
      </c>
      <c r="W365" s="34">
        <f>Calculations!AB338</f>
        <v>0</v>
      </c>
      <c r="X365" s="34">
        <f>Calculations!Z338</f>
        <v>0</v>
      </c>
      <c r="Y365" s="34">
        <f>Calculations!AC338</f>
        <v>0</v>
      </c>
      <c r="Z365" s="34">
        <f>Calculations!AE338</f>
        <v>0.16687142695000001</v>
      </c>
      <c r="AA365" s="34">
        <f>Calculations!AG338</f>
        <v>38.805264909866253</v>
      </c>
      <c r="AB365" s="34">
        <f>Calculations!AF338</f>
        <v>6.9082188880000006E-2</v>
      </c>
      <c r="AC365" s="34">
        <f>Calculations!AH338</f>
        <v>16.064779267723623</v>
      </c>
      <c r="AD365" s="21" t="s">
        <v>54</v>
      </c>
      <c r="AE365" s="20" t="s">
        <v>786</v>
      </c>
      <c r="AF365" s="26" t="s">
        <v>795</v>
      </c>
      <c r="AG365" s="26" t="s">
        <v>796</v>
      </c>
      <c r="AH365" s="26"/>
      <c r="AI365" s="20"/>
    </row>
    <row r="366" spans="2:35" x14ac:dyDescent="0.2">
      <c r="B366" s="11" t="str">
        <f>Calculations!A339</f>
        <v>CfS:373</v>
      </c>
      <c r="C366" s="20" t="str">
        <f>Calculations!B339</f>
        <v>Brook Farmyard, Great Staughton</v>
      </c>
      <c r="D366" s="11" t="str">
        <f>Calculations!C339</f>
        <v>Mixed Use</v>
      </c>
      <c r="E366" s="34">
        <f>Calculations!D339</f>
        <v>0.75080835059600004</v>
      </c>
      <c r="F366" s="34">
        <f>Calculations!H339</f>
        <v>0.75080835059600004</v>
      </c>
      <c r="G366" s="34">
        <f>Calculations!L339</f>
        <v>100</v>
      </c>
      <c r="H366" s="34">
        <f>Calculations!G339</f>
        <v>0</v>
      </c>
      <c r="I366" s="34">
        <f>Calculations!K339</f>
        <v>0</v>
      </c>
      <c r="J366" s="34">
        <f>Calculations!F339</f>
        <v>0</v>
      </c>
      <c r="K366" s="34">
        <f>Calculations!J339</f>
        <v>0</v>
      </c>
      <c r="L366" s="34">
        <f>Calculations!E339</f>
        <v>0</v>
      </c>
      <c r="M366" s="34">
        <f>Calculations!I339</f>
        <v>0</v>
      </c>
      <c r="N366" s="34">
        <f>Calculations!Q339</f>
        <v>1.023608485E-2</v>
      </c>
      <c r="O366" s="34">
        <f>Calculations!V339</f>
        <v>1.3633419023475808</v>
      </c>
      <c r="P366" s="34">
        <f>Calculations!N339</f>
        <v>1.7657099E-4</v>
      </c>
      <c r="Q366" s="34">
        <f>Calculations!T339</f>
        <v>2.3517451538709711E-2</v>
      </c>
      <c r="R366" s="34">
        <f>Calculations!M339</f>
        <v>0</v>
      </c>
      <c r="S366" s="34">
        <f>Calculations!R339</f>
        <v>0</v>
      </c>
      <c r="T366" s="34">
        <f>Calculations!X339</f>
        <v>0</v>
      </c>
      <c r="U366" s="34">
        <f>Calculations!AA339</f>
        <v>0</v>
      </c>
      <c r="V366" s="34">
        <f>Calculations!Y339</f>
        <v>0</v>
      </c>
      <c r="W366" s="34">
        <f>Calculations!AB339</f>
        <v>0</v>
      </c>
      <c r="X366" s="34">
        <f>Calculations!Z339</f>
        <v>0</v>
      </c>
      <c r="Y366" s="34">
        <f>Calculations!AC339</f>
        <v>0</v>
      </c>
      <c r="Z366" s="34">
        <f>Calculations!AE339</f>
        <v>7.1398505300000002E-3</v>
      </c>
      <c r="AA366" s="34">
        <f>Calculations!AG339</f>
        <v>0.95095513047135238</v>
      </c>
      <c r="AB366" s="34">
        <f>Calculations!AF339</f>
        <v>2.8069917300000001E-3</v>
      </c>
      <c r="AC366" s="34">
        <f>Calculations!AH339</f>
        <v>0.37386261457691283</v>
      </c>
      <c r="AD366" s="21" t="s">
        <v>54</v>
      </c>
      <c r="AE366" s="20" t="s">
        <v>786</v>
      </c>
      <c r="AF366" s="26" t="s">
        <v>795</v>
      </c>
      <c r="AG366" s="26" t="s">
        <v>796</v>
      </c>
      <c r="AH366" s="26"/>
      <c r="AI366" s="20"/>
    </row>
    <row r="367" spans="2:35" x14ac:dyDescent="0.2">
      <c r="B367" s="11" t="str">
        <f>Calculations!A340</f>
        <v>CfS:374</v>
      </c>
      <c r="C367" s="20" t="str">
        <f>Calculations!B340</f>
        <v>Brook Farmyard, Great Staughton</v>
      </c>
      <c r="D367" s="11" t="str">
        <f>Calculations!C340</f>
        <v>Mixed Use</v>
      </c>
      <c r="E367" s="34">
        <f>Calculations!D340</f>
        <v>0.97073852118500004</v>
      </c>
      <c r="F367" s="34">
        <f>Calculations!H340</f>
        <v>0.97073852118500004</v>
      </c>
      <c r="G367" s="34">
        <f>Calculations!L340</f>
        <v>100</v>
      </c>
      <c r="H367" s="34">
        <f>Calculations!G340</f>
        <v>0</v>
      </c>
      <c r="I367" s="34">
        <f>Calculations!K340</f>
        <v>0</v>
      </c>
      <c r="J367" s="34">
        <f>Calculations!F340</f>
        <v>0</v>
      </c>
      <c r="K367" s="34">
        <f>Calculations!J340</f>
        <v>0</v>
      </c>
      <c r="L367" s="34">
        <f>Calculations!E340</f>
        <v>0</v>
      </c>
      <c r="M367" s="34">
        <f>Calculations!I340</f>
        <v>0</v>
      </c>
      <c r="N367" s="34">
        <f>Calculations!Q340</f>
        <v>1.252855516E-2</v>
      </c>
      <c r="O367" s="34">
        <f>Calculations!V340</f>
        <v>1.2906209949004743</v>
      </c>
      <c r="P367" s="34">
        <f>Calculations!N340</f>
        <v>1.7657099E-4</v>
      </c>
      <c r="Q367" s="34">
        <f>Calculations!T340</f>
        <v>1.8189346167540178E-2</v>
      </c>
      <c r="R367" s="34">
        <f>Calculations!M340</f>
        <v>0</v>
      </c>
      <c r="S367" s="34">
        <f>Calculations!R340</f>
        <v>0</v>
      </c>
      <c r="T367" s="34">
        <f>Calculations!X340</f>
        <v>0</v>
      </c>
      <c r="U367" s="34">
        <f>Calculations!AA340</f>
        <v>0</v>
      </c>
      <c r="V367" s="34">
        <f>Calculations!Y340</f>
        <v>0</v>
      </c>
      <c r="W367" s="34">
        <f>Calculations!AB340</f>
        <v>0</v>
      </c>
      <c r="X367" s="34">
        <f>Calculations!Z340</f>
        <v>0</v>
      </c>
      <c r="Y367" s="34">
        <f>Calculations!AC340</f>
        <v>0</v>
      </c>
      <c r="Z367" s="34">
        <f>Calculations!AE340</f>
        <v>7.1398505300000002E-3</v>
      </c>
      <c r="AA367" s="34">
        <f>Calculations!AG340</f>
        <v>0.73550707777458357</v>
      </c>
      <c r="AB367" s="34">
        <f>Calculations!AF340</f>
        <v>4.7610873400000002E-3</v>
      </c>
      <c r="AC367" s="34">
        <f>Calculations!AH340</f>
        <v>0.49046032851236238</v>
      </c>
      <c r="AD367" s="21" t="s">
        <v>54</v>
      </c>
      <c r="AE367" s="20" t="s">
        <v>786</v>
      </c>
      <c r="AF367" s="26" t="s">
        <v>795</v>
      </c>
      <c r="AG367" s="26" t="s">
        <v>796</v>
      </c>
      <c r="AH367" s="26"/>
      <c r="AI367" s="20"/>
    </row>
    <row r="368" spans="2:35" ht="63.75" x14ac:dyDescent="0.2">
      <c r="B368" s="11" t="str">
        <f>Calculations!A341</f>
        <v>CfS:375</v>
      </c>
      <c r="C368" s="20" t="str">
        <f>Calculations!B341</f>
        <v>Brook Farmyard, Great Staughton</v>
      </c>
      <c r="D368" s="11" t="str">
        <f>Calculations!C341</f>
        <v>Mixed Use</v>
      </c>
      <c r="E368" s="34">
        <f>Calculations!D341</f>
        <v>0.95008682679400003</v>
      </c>
      <c r="F368" s="34">
        <f>Calculations!H341</f>
        <v>0.89396050277399997</v>
      </c>
      <c r="G368" s="34">
        <f>Calculations!L341</f>
        <v>94.092505817663593</v>
      </c>
      <c r="H368" s="34">
        <f>Calculations!G341</f>
        <v>3.5308004400000002E-2</v>
      </c>
      <c r="I368" s="34">
        <f>Calculations!K341</f>
        <v>3.7162923855227357</v>
      </c>
      <c r="J368" s="34">
        <f>Calculations!F341</f>
        <v>1.0973667980000001E-2</v>
      </c>
      <c r="K368" s="34">
        <f>Calculations!J341</f>
        <v>1.1550173805724533</v>
      </c>
      <c r="L368" s="34">
        <f>Calculations!E341</f>
        <v>9.8446516400000003E-3</v>
      </c>
      <c r="M368" s="34">
        <f>Calculations!I341</f>
        <v>1.0361844162412053</v>
      </c>
      <c r="N368" s="34">
        <f>Calculations!Q341</f>
        <v>2.0933967120000001E-2</v>
      </c>
      <c r="O368" s="34">
        <f>Calculations!V341</f>
        <v>2.2033741053583675</v>
      </c>
      <c r="P368" s="34">
        <f>Calculations!N341</f>
        <v>1.7657099E-4</v>
      </c>
      <c r="Q368" s="34">
        <f>Calculations!T341</f>
        <v>1.8584721419180831E-2</v>
      </c>
      <c r="R368" s="34">
        <f>Calculations!M341</f>
        <v>0</v>
      </c>
      <c r="S368" s="34">
        <f>Calculations!R341</f>
        <v>0</v>
      </c>
      <c r="T368" s="34">
        <f>Calculations!X341</f>
        <v>2.081826661E-2</v>
      </c>
      <c r="U368" s="34">
        <f>Calculations!AA341</f>
        <v>2.191196217323605</v>
      </c>
      <c r="V368" s="34">
        <f>Calculations!Y341</f>
        <v>3.5308057990000002E-2</v>
      </c>
      <c r="W368" s="34">
        <f>Calculations!AB341</f>
        <v>3.7162980260598411</v>
      </c>
      <c r="X368" s="34">
        <f>Calculations!Z341</f>
        <v>4.7941180299999999E-3</v>
      </c>
      <c r="Y368" s="34">
        <f>Calculations!AC341</f>
        <v>0.50459788461412614</v>
      </c>
      <c r="Z368" s="34">
        <f>Calculations!AE341</f>
        <v>7.1398505300000002E-3</v>
      </c>
      <c r="AA368" s="34">
        <f>Calculations!AG341</f>
        <v>0.7514945296202995</v>
      </c>
      <c r="AB368" s="34">
        <f>Calculations!AF341</f>
        <v>1.0303332700000001E-2</v>
      </c>
      <c r="AC368" s="34">
        <f>Calculations!AH341</f>
        <v>1.0844622206549122</v>
      </c>
      <c r="AD368" s="21" t="s">
        <v>54</v>
      </c>
      <c r="AE368" s="20" t="s">
        <v>782</v>
      </c>
      <c r="AF368" s="26" t="s">
        <v>783</v>
      </c>
      <c r="AG368" s="26" t="s">
        <v>784</v>
      </c>
      <c r="AH368" s="26"/>
      <c r="AI368" s="20"/>
    </row>
    <row r="369" spans="2:35" x14ac:dyDescent="0.2">
      <c r="B369" s="11" t="str">
        <f>Calculations!A342</f>
        <v>CfS:377</v>
      </c>
      <c r="C369" s="20" t="str">
        <f>Calculations!B342</f>
        <v>Land west of Cages Lane, Great Staughton</v>
      </c>
      <c r="D369" s="11" t="str">
        <f>Calculations!C342</f>
        <v>Residential</v>
      </c>
      <c r="E369" s="34">
        <f>Calculations!D342</f>
        <v>0.91290012262300002</v>
      </c>
      <c r="F369" s="34">
        <f>Calculations!H342</f>
        <v>0.91290012262300002</v>
      </c>
      <c r="G369" s="34">
        <f>Calculations!L342</f>
        <v>100</v>
      </c>
      <c r="H369" s="34">
        <f>Calculations!G342</f>
        <v>0</v>
      </c>
      <c r="I369" s="34">
        <f>Calculations!K342</f>
        <v>0</v>
      </c>
      <c r="J369" s="34">
        <f>Calculations!F342</f>
        <v>0</v>
      </c>
      <c r="K369" s="34">
        <f>Calculations!J342</f>
        <v>0</v>
      </c>
      <c r="L369" s="34">
        <f>Calculations!E342</f>
        <v>0</v>
      </c>
      <c r="M369" s="34">
        <f>Calculations!I342</f>
        <v>0</v>
      </c>
      <c r="N369" s="34">
        <f>Calculations!Q342</f>
        <v>9.3370364689999999E-2</v>
      </c>
      <c r="O369" s="34">
        <f>Calculations!V342</f>
        <v>10.227883902756263</v>
      </c>
      <c r="P369" s="34">
        <f>Calculations!N342</f>
        <v>7.5970522999999996E-3</v>
      </c>
      <c r="Q369" s="34">
        <f>Calculations!T342</f>
        <v>2.7997303983882786</v>
      </c>
      <c r="R369" s="34">
        <f>Calculations!M342</f>
        <v>1.7961689940000001E-2</v>
      </c>
      <c r="S369" s="34">
        <f>Calculations!R342</f>
        <v>1.967541628583791</v>
      </c>
      <c r="T369" s="34">
        <f>Calculations!X342</f>
        <v>0</v>
      </c>
      <c r="U369" s="34">
        <f>Calculations!AA342</f>
        <v>0</v>
      </c>
      <c r="V369" s="34">
        <f>Calculations!Y342</f>
        <v>0</v>
      </c>
      <c r="W369" s="34">
        <f>Calculations!AB342</f>
        <v>0</v>
      </c>
      <c r="X369" s="34">
        <f>Calculations!Z342</f>
        <v>0</v>
      </c>
      <c r="Y369" s="34">
        <f>Calculations!AC342</f>
        <v>0</v>
      </c>
      <c r="Z369" s="34">
        <f>Calculations!AE342</f>
        <v>2.8393833739999999E-2</v>
      </c>
      <c r="AA369" s="34">
        <f>Calculations!AG342</f>
        <v>3.1102891802026615</v>
      </c>
      <c r="AB369" s="34">
        <f>Calculations!AF342</f>
        <v>6.5023519119999998E-2</v>
      </c>
      <c r="AC369" s="34">
        <f>Calculations!AH342</f>
        <v>7.1227418540782406</v>
      </c>
      <c r="AD369" s="21" t="s">
        <v>54</v>
      </c>
      <c r="AE369" s="20" t="s">
        <v>786</v>
      </c>
      <c r="AF369" s="26" t="s">
        <v>795</v>
      </c>
      <c r="AG369" s="26" t="s">
        <v>796</v>
      </c>
      <c r="AH369" s="26"/>
      <c r="AI369" s="20"/>
    </row>
    <row r="370" spans="2:35" ht="63.75" x14ac:dyDescent="0.2">
      <c r="B370" s="11" t="str">
        <f>Calculations!A343</f>
        <v>CfS:379</v>
      </c>
      <c r="C370" s="20" t="str">
        <f>Calculations!B343</f>
        <v>Conington Airfield (Site 1)</v>
      </c>
      <c r="D370" s="11" t="str">
        <f>Calculations!C343</f>
        <v>Employment</v>
      </c>
      <c r="E370" s="34">
        <f>Calculations!D343</f>
        <v>111.75096734500001</v>
      </c>
      <c r="F370" s="34">
        <f>Calculations!H343</f>
        <v>101.36372351014001</v>
      </c>
      <c r="G370" s="34">
        <f>Calculations!L343</f>
        <v>90.7050076776586</v>
      </c>
      <c r="H370" s="34">
        <f>Calculations!G343</f>
        <v>2.1260502992900001</v>
      </c>
      <c r="I370" s="34">
        <f>Calculations!K343</f>
        <v>1.9024893920841075</v>
      </c>
      <c r="J370" s="34">
        <f>Calculations!F343</f>
        <v>2.5247821799999999E-3</v>
      </c>
      <c r="K370" s="34">
        <f>Calculations!J343</f>
        <v>2.2592933555603484E-3</v>
      </c>
      <c r="L370" s="34">
        <f>Calculations!E343</f>
        <v>8.2586687533899994</v>
      </c>
      <c r="M370" s="34">
        <f>Calculations!I343</f>
        <v>7.3902436369017357</v>
      </c>
      <c r="N370" s="34">
        <f>Calculations!Q343</f>
        <v>12.770983494559999</v>
      </c>
      <c r="O370" s="34">
        <f>Calculations!V343</f>
        <v>11.428074224300129</v>
      </c>
      <c r="P370" s="34">
        <f>Calculations!N343</f>
        <v>1.4161816437999999</v>
      </c>
      <c r="Q370" s="34">
        <f>Calculations!T343</f>
        <v>3.284538887478567</v>
      </c>
      <c r="R370" s="34">
        <f>Calculations!M343</f>
        <v>2.25432233578</v>
      </c>
      <c r="S370" s="34">
        <f>Calculations!R343</f>
        <v>2.0172732186025799</v>
      </c>
      <c r="T370" s="34">
        <f>Calculations!X343</f>
        <v>8.2300838118800002</v>
      </c>
      <c r="U370" s="34">
        <f>Calculations!AA343</f>
        <v>7.3646644923188065</v>
      </c>
      <c r="V370" s="34">
        <f>Calculations!Y343</f>
        <v>2.1445411867800002</v>
      </c>
      <c r="W370" s="34">
        <f>Calculations!AB343</f>
        <v>1.919035904324055</v>
      </c>
      <c r="X370" s="34">
        <f>Calculations!Z343</f>
        <v>0</v>
      </c>
      <c r="Y370" s="34">
        <f>Calculations!AC343</f>
        <v>0</v>
      </c>
      <c r="Z370" s="34">
        <f>Calculations!AE343</f>
        <v>4.1344926395200003</v>
      </c>
      <c r="AA370" s="34">
        <f>Calculations!AG343</f>
        <v>3.6997376736399112</v>
      </c>
      <c r="AB370" s="34">
        <f>Calculations!AF343</f>
        <v>6.1317349067800002</v>
      </c>
      <c r="AC370" s="34">
        <f>Calculations!AH343</f>
        <v>5.4869636052903017</v>
      </c>
      <c r="AD370" s="21" t="s">
        <v>55</v>
      </c>
      <c r="AE370" s="20" t="s">
        <v>782</v>
      </c>
      <c r="AF370" s="26" t="s">
        <v>783</v>
      </c>
      <c r="AG370" s="26" t="s">
        <v>784</v>
      </c>
      <c r="AH370" s="26"/>
      <c r="AI370" s="20"/>
    </row>
    <row r="371" spans="2:35" ht="63.75" x14ac:dyDescent="0.2">
      <c r="B371" s="11" t="str">
        <f>Calculations!A344</f>
        <v>CfS:378</v>
      </c>
      <c r="C371" s="20" t="str">
        <f>Calculations!B344</f>
        <v>Land North of Conington Airfield (Site 2)</v>
      </c>
      <c r="D371" s="11" t="str">
        <f>Calculations!C344</f>
        <v>Employment</v>
      </c>
      <c r="E371" s="34">
        <f>Calculations!D344</f>
        <v>2.16765047685</v>
      </c>
      <c r="F371" s="34">
        <f>Calculations!H344</f>
        <v>1.9536717370200001</v>
      </c>
      <c r="G371" s="34">
        <f>Calculations!L344</f>
        <v>90.128540458194578</v>
      </c>
      <c r="H371" s="34">
        <f>Calculations!G344</f>
        <v>4.3097445849999999E-2</v>
      </c>
      <c r="I371" s="34">
        <f>Calculations!K344</f>
        <v>1.9882101063003765</v>
      </c>
      <c r="J371" s="34">
        <f>Calculations!F344</f>
        <v>2.1962302289999999E-2</v>
      </c>
      <c r="K371" s="34">
        <f>Calculations!J344</f>
        <v>1.0131846681258003</v>
      </c>
      <c r="L371" s="34">
        <f>Calculations!E344</f>
        <v>0.14891899169</v>
      </c>
      <c r="M371" s="34">
        <f>Calculations!I344</f>
        <v>6.870064767379243</v>
      </c>
      <c r="N371" s="34">
        <f>Calculations!Q344</f>
        <v>0.17220414487999999</v>
      </c>
      <c r="O371" s="34">
        <f>Calculations!V344</f>
        <v>7.9442763821520117</v>
      </c>
      <c r="P371" s="34">
        <f>Calculations!N344</f>
        <v>9.9347121100000005E-3</v>
      </c>
      <c r="Q371" s="34">
        <f>Calculations!T344</f>
        <v>6.0611468501566783</v>
      </c>
      <c r="R371" s="34">
        <f>Calculations!M344</f>
        <v>0.12144976649</v>
      </c>
      <c r="S371" s="34">
        <f>Calculations!R344</f>
        <v>5.6028297821560757</v>
      </c>
      <c r="T371" s="34">
        <f>Calculations!X344</f>
        <v>0.17088129392000001</v>
      </c>
      <c r="U371" s="34">
        <f>Calculations!AA344</f>
        <v>7.8832494327370704</v>
      </c>
      <c r="V371" s="34">
        <f>Calculations!Y344</f>
        <v>4.3097445849999999E-2</v>
      </c>
      <c r="W371" s="34">
        <f>Calculations!AB344</f>
        <v>1.9882101063003765</v>
      </c>
      <c r="X371" s="34">
        <f>Calculations!Z344</f>
        <v>0</v>
      </c>
      <c r="Y371" s="34">
        <f>Calculations!AC344</f>
        <v>0</v>
      </c>
      <c r="Z371" s="34">
        <f>Calculations!AE344</f>
        <v>2.004619341E-2</v>
      </c>
      <c r="AA371" s="34">
        <f>Calculations!AG344</f>
        <v>0.92478901114772216</v>
      </c>
      <c r="AB371" s="34">
        <f>Calculations!AF344</f>
        <v>2.2704607280000001E-2</v>
      </c>
      <c r="AC371" s="34">
        <f>Calculations!AH344</f>
        <v>1.0474293490800246</v>
      </c>
      <c r="AD371" s="21" t="s">
        <v>55</v>
      </c>
      <c r="AE371" s="20" t="s">
        <v>782</v>
      </c>
      <c r="AF371" s="26" t="s">
        <v>783</v>
      </c>
      <c r="AG371" s="26" t="s">
        <v>784</v>
      </c>
      <c r="AH371" s="26"/>
      <c r="AI371" s="20"/>
    </row>
    <row r="372" spans="2:35" ht="63.75" x14ac:dyDescent="0.2">
      <c r="B372" s="11" t="str">
        <f>Calculations!A345</f>
        <v>CfS:380</v>
      </c>
      <c r="C372" s="20" t="str">
        <f>Calculations!B345</f>
        <v>Land at Little Common Farm (Site 4), Sawtry</v>
      </c>
      <c r="D372" s="11" t="str">
        <f>Calculations!C345</f>
        <v>Employment</v>
      </c>
      <c r="E372" s="34">
        <f>Calculations!D345</f>
        <v>14.5627477766</v>
      </c>
      <c r="F372" s="34">
        <f>Calculations!H345</f>
        <v>14.351717806090001</v>
      </c>
      <c r="G372" s="34">
        <f>Calculations!L345</f>
        <v>98.550891811440351</v>
      </c>
      <c r="H372" s="34">
        <f>Calculations!G345</f>
        <v>4.40469587E-2</v>
      </c>
      <c r="I372" s="34">
        <f>Calculations!K345</f>
        <v>0.30246323960081489</v>
      </c>
      <c r="J372" s="34">
        <f>Calculations!F345</f>
        <v>3.64704874E-3</v>
      </c>
      <c r="K372" s="34">
        <f>Calculations!J345</f>
        <v>2.5043685408465445E-2</v>
      </c>
      <c r="L372" s="34">
        <f>Calculations!E345</f>
        <v>0.16333596307000001</v>
      </c>
      <c r="M372" s="34">
        <f>Calculations!I345</f>
        <v>1.1216012635503769</v>
      </c>
      <c r="N372" s="34">
        <f>Calculations!Q345</f>
        <v>0.67150620494000002</v>
      </c>
      <c r="O372" s="34">
        <f>Calculations!V345</f>
        <v>4.6111229504297446</v>
      </c>
      <c r="P372" s="34">
        <f>Calculations!N345</f>
        <v>0.11069625078000001</v>
      </c>
      <c r="Q372" s="34">
        <f>Calculations!T345</f>
        <v>1.1773329408718862</v>
      </c>
      <c r="R372" s="34">
        <f>Calculations!M345</f>
        <v>6.0755775890000002E-2</v>
      </c>
      <c r="S372" s="34">
        <f>Calculations!R345</f>
        <v>0.41719994620537748</v>
      </c>
      <c r="T372" s="34">
        <f>Calculations!X345</f>
        <v>0.16698206844999999</v>
      </c>
      <c r="U372" s="34">
        <f>Calculations!AA345</f>
        <v>1.146638471060478</v>
      </c>
      <c r="V372" s="34">
        <f>Calculations!Y345</f>
        <v>4.4047359869999997E-2</v>
      </c>
      <c r="W372" s="34">
        <f>Calculations!AB345</f>
        <v>0.30246599436939392</v>
      </c>
      <c r="X372" s="34">
        <f>Calculations!Z345</f>
        <v>0</v>
      </c>
      <c r="Y372" s="34">
        <f>Calculations!AC345</f>
        <v>0</v>
      </c>
      <c r="Z372" s="34">
        <f>Calculations!AE345</f>
        <v>0.2324627474</v>
      </c>
      <c r="AA372" s="34">
        <f>Calculations!AG345</f>
        <v>1.5962835514704881</v>
      </c>
      <c r="AB372" s="34">
        <f>Calculations!AF345</f>
        <v>0.33964867875999999</v>
      </c>
      <c r="AC372" s="34">
        <f>Calculations!AH345</f>
        <v>2.3323117585388724</v>
      </c>
      <c r="AD372" s="21" t="s">
        <v>55</v>
      </c>
      <c r="AE372" s="20" t="s">
        <v>782</v>
      </c>
      <c r="AF372" s="26" t="s">
        <v>783</v>
      </c>
      <c r="AG372" s="26" t="s">
        <v>784</v>
      </c>
      <c r="AH372" s="26"/>
      <c r="AI372" s="20"/>
    </row>
    <row r="373" spans="2:35" x14ac:dyDescent="0.2">
      <c r="B373" s="11" t="str">
        <f>Calculations!A346</f>
        <v>CfS:381</v>
      </c>
      <c r="C373" s="20" t="str">
        <f>Calculations!B346</f>
        <v>Land at Woolpack Farm (Site 5), Conington</v>
      </c>
      <c r="D373" s="11" t="str">
        <f>Calculations!C346</f>
        <v>Employment</v>
      </c>
      <c r="E373" s="34">
        <f>Calculations!D346</f>
        <v>2.20091687069</v>
      </c>
      <c r="F373" s="34">
        <f>Calculations!H346</f>
        <v>2.20091687069</v>
      </c>
      <c r="G373" s="34">
        <f>Calculations!L346</f>
        <v>100</v>
      </c>
      <c r="H373" s="34">
        <f>Calculations!G346</f>
        <v>0</v>
      </c>
      <c r="I373" s="34">
        <f>Calculations!K346</f>
        <v>0</v>
      </c>
      <c r="J373" s="34">
        <f>Calculations!F346</f>
        <v>0</v>
      </c>
      <c r="K373" s="34">
        <f>Calculations!J346</f>
        <v>0</v>
      </c>
      <c r="L373" s="34">
        <f>Calculations!E346</f>
        <v>0</v>
      </c>
      <c r="M373" s="34">
        <f>Calculations!I346</f>
        <v>0</v>
      </c>
      <c r="N373" s="34">
        <f>Calculations!Q346</f>
        <v>0.51430083097000001</v>
      </c>
      <c r="O373" s="34">
        <f>Calculations!V346</f>
        <v>23.367571843309275</v>
      </c>
      <c r="P373" s="34">
        <f>Calculations!N346</f>
        <v>0.11043692744</v>
      </c>
      <c r="Q373" s="34">
        <f>Calculations!T346</f>
        <v>5.0177691357046754</v>
      </c>
      <c r="R373" s="34">
        <f>Calculations!M346</f>
        <v>0</v>
      </c>
      <c r="S373" s="34">
        <f>Calculations!R346</f>
        <v>0</v>
      </c>
      <c r="T373" s="34">
        <f>Calculations!X346</f>
        <v>0</v>
      </c>
      <c r="U373" s="34">
        <f>Calculations!AA346</f>
        <v>0</v>
      </c>
      <c r="V373" s="34">
        <f>Calculations!Y346</f>
        <v>0</v>
      </c>
      <c r="W373" s="34">
        <f>Calculations!AB346</f>
        <v>0</v>
      </c>
      <c r="X373" s="34">
        <f>Calculations!Z346</f>
        <v>0</v>
      </c>
      <c r="Y373" s="34">
        <f>Calculations!AC346</f>
        <v>0</v>
      </c>
      <c r="Z373" s="34">
        <f>Calculations!AE346</f>
        <v>0.34411098779999999</v>
      </c>
      <c r="AA373" s="34">
        <f>Calculations!AG346</f>
        <v>15.634892547855259</v>
      </c>
      <c r="AB373" s="34">
        <f>Calculations!AF346</f>
        <v>0.17456881979</v>
      </c>
      <c r="AC373" s="34">
        <f>Calculations!AH346</f>
        <v>7.9316407682072825</v>
      </c>
      <c r="AD373" s="21" t="s">
        <v>55</v>
      </c>
      <c r="AE373" s="20" t="s">
        <v>786</v>
      </c>
      <c r="AF373" s="26" t="s">
        <v>795</v>
      </c>
      <c r="AG373" s="26" t="s">
        <v>796</v>
      </c>
      <c r="AH373" s="26"/>
      <c r="AI373" s="20"/>
    </row>
    <row r="374" spans="2:35" x14ac:dyDescent="0.2">
      <c r="B374" s="11" t="str">
        <f>Calculations!A347</f>
        <v>CfS:382</v>
      </c>
      <c r="C374" s="20" t="str">
        <f>Calculations!B347</f>
        <v>Land West of Conington Airfield (Site 3)</v>
      </c>
      <c r="D374" s="11" t="str">
        <f>Calculations!C347</f>
        <v>Employment</v>
      </c>
      <c r="E374" s="34">
        <f>Calculations!D347</f>
        <v>9.4857342001999996</v>
      </c>
      <c r="F374" s="34">
        <f>Calculations!H347</f>
        <v>9.4857342001999996</v>
      </c>
      <c r="G374" s="34">
        <f>Calculations!L347</f>
        <v>100</v>
      </c>
      <c r="H374" s="34">
        <f>Calculations!G347</f>
        <v>0</v>
      </c>
      <c r="I374" s="34">
        <f>Calculations!K347</f>
        <v>0</v>
      </c>
      <c r="J374" s="34">
        <f>Calculations!F347</f>
        <v>0</v>
      </c>
      <c r="K374" s="34">
        <f>Calculations!J347</f>
        <v>0</v>
      </c>
      <c r="L374" s="34">
        <f>Calculations!E347</f>
        <v>0</v>
      </c>
      <c r="M374" s="34">
        <f>Calculations!I347</f>
        <v>0</v>
      </c>
      <c r="N374" s="34">
        <f>Calculations!Q347</f>
        <v>0.81747849838999997</v>
      </c>
      <c r="O374" s="34">
        <f>Calculations!V347</f>
        <v>8.6179781252226526</v>
      </c>
      <c r="P374" s="34">
        <f>Calculations!N347</f>
        <v>0.32502129929000001</v>
      </c>
      <c r="Q374" s="34">
        <f>Calculations!T347</f>
        <v>4.3435247544814501</v>
      </c>
      <c r="R374" s="34">
        <f>Calculations!M347</f>
        <v>8.6993913840000006E-2</v>
      </c>
      <c r="S374" s="34">
        <f>Calculations!R347</f>
        <v>0.91710258799119426</v>
      </c>
      <c r="T374" s="34">
        <f>Calculations!X347</f>
        <v>0</v>
      </c>
      <c r="U374" s="34">
        <f>Calculations!AA347</f>
        <v>0</v>
      </c>
      <c r="V374" s="34">
        <f>Calculations!Y347</f>
        <v>0</v>
      </c>
      <c r="W374" s="34">
        <f>Calculations!AB347</f>
        <v>0</v>
      </c>
      <c r="X374" s="34">
        <f>Calculations!Z347</f>
        <v>0</v>
      </c>
      <c r="Y374" s="34">
        <f>Calculations!AC347</f>
        <v>0</v>
      </c>
      <c r="Z374" s="34">
        <f>Calculations!AE347</f>
        <v>0.48387413167999999</v>
      </c>
      <c r="AA374" s="34">
        <f>Calculations!AG347</f>
        <v>5.1010720042081497</v>
      </c>
      <c r="AB374" s="34">
        <f>Calculations!AF347</f>
        <v>0.21705861710999999</v>
      </c>
      <c r="AC374" s="34">
        <f>Calculations!AH347</f>
        <v>2.2882637498468328</v>
      </c>
      <c r="AD374" s="21" t="s">
        <v>55</v>
      </c>
      <c r="AE374" s="20" t="s">
        <v>786</v>
      </c>
      <c r="AF374" s="26" t="s">
        <v>795</v>
      </c>
      <c r="AG374" s="26" t="s">
        <v>796</v>
      </c>
      <c r="AH374" s="26"/>
      <c r="AI374" s="20"/>
    </row>
    <row r="375" spans="2:35" x14ac:dyDescent="0.2">
      <c r="B375" s="11" t="str">
        <f>Calculations!A348</f>
        <v>CfS:384</v>
      </c>
      <c r="C375" s="20" t="str">
        <f>Calculations!B348</f>
        <v>Land on Great North Road (southern site), Sawtry</v>
      </c>
      <c r="D375" s="11" t="str">
        <f>Calculations!C348</f>
        <v>Employment</v>
      </c>
      <c r="E375" s="34">
        <f>Calculations!D348</f>
        <v>1.26268100305</v>
      </c>
      <c r="F375" s="34">
        <f>Calculations!H348</f>
        <v>1.26268100305</v>
      </c>
      <c r="G375" s="34">
        <f>Calculations!L348</f>
        <v>100</v>
      </c>
      <c r="H375" s="34">
        <f>Calculations!G348</f>
        <v>0</v>
      </c>
      <c r="I375" s="34">
        <f>Calculations!K348</f>
        <v>0</v>
      </c>
      <c r="J375" s="34">
        <f>Calculations!F348</f>
        <v>0</v>
      </c>
      <c r="K375" s="34">
        <f>Calculations!J348</f>
        <v>0</v>
      </c>
      <c r="L375" s="34">
        <f>Calculations!E348</f>
        <v>0</v>
      </c>
      <c r="M375" s="34">
        <f>Calculations!I348</f>
        <v>0</v>
      </c>
      <c r="N375" s="34">
        <f>Calculations!Q348</f>
        <v>0</v>
      </c>
      <c r="O375" s="34">
        <f>Calculations!V348</f>
        <v>0</v>
      </c>
      <c r="P375" s="34">
        <f>Calculations!N348</f>
        <v>0</v>
      </c>
      <c r="Q375" s="34">
        <f>Calculations!T348</f>
        <v>0</v>
      </c>
      <c r="R375" s="34">
        <f>Calculations!M348</f>
        <v>0</v>
      </c>
      <c r="S375" s="34">
        <f>Calculations!R348</f>
        <v>0</v>
      </c>
      <c r="T375" s="34">
        <f>Calculations!X348</f>
        <v>0</v>
      </c>
      <c r="U375" s="34">
        <f>Calculations!AA348</f>
        <v>0</v>
      </c>
      <c r="V375" s="34">
        <f>Calculations!Y348</f>
        <v>0</v>
      </c>
      <c r="W375" s="34">
        <f>Calculations!AB348</f>
        <v>0</v>
      </c>
      <c r="X375" s="34">
        <f>Calculations!Z348</f>
        <v>0</v>
      </c>
      <c r="Y375" s="34">
        <f>Calculations!AC348</f>
        <v>0</v>
      </c>
      <c r="Z375" s="34">
        <f>Calculations!AE348</f>
        <v>0</v>
      </c>
      <c r="AA375" s="34">
        <f>Calculations!AG348</f>
        <v>0</v>
      </c>
      <c r="AB375" s="34">
        <f>Calculations!AF348</f>
        <v>0</v>
      </c>
      <c r="AC375" s="34">
        <f>Calculations!AH348</f>
        <v>0</v>
      </c>
      <c r="AD375" s="21" t="s">
        <v>55</v>
      </c>
      <c r="AE375" s="20" t="s">
        <v>792</v>
      </c>
      <c r="AF375" s="26" t="s">
        <v>793</v>
      </c>
      <c r="AG375" s="26" t="s">
        <v>794</v>
      </c>
      <c r="AH375" s="26"/>
      <c r="AI375" s="20"/>
    </row>
    <row r="376" spans="2:35" ht="63.75" x14ac:dyDescent="0.2">
      <c r="B376" s="11" t="str">
        <f>Calculations!A349</f>
        <v>CfS:385</v>
      </c>
      <c r="C376" s="20" t="str">
        <f>Calculations!B349</f>
        <v>Land on Great North Road (northern site), Sawtry</v>
      </c>
      <c r="D376" s="11" t="str">
        <f>Calculations!C349</f>
        <v>Employment</v>
      </c>
      <c r="E376" s="34">
        <f>Calculations!D349</f>
        <v>1.34862713889</v>
      </c>
      <c r="F376" s="34">
        <f>Calculations!H349</f>
        <v>1.30300892871</v>
      </c>
      <c r="G376" s="34">
        <f>Calculations!L349</f>
        <v>96.617433472564812</v>
      </c>
      <c r="H376" s="34">
        <f>Calculations!G349</f>
        <v>2.9994957110000001E-2</v>
      </c>
      <c r="I376" s="34">
        <f>Calculations!K349</f>
        <v>2.2241104486958219</v>
      </c>
      <c r="J376" s="34">
        <f>Calculations!F349</f>
        <v>9.4267000000000001E-7</v>
      </c>
      <c r="K376" s="34">
        <f>Calculations!J349</f>
        <v>6.989848956887173E-5</v>
      </c>
      <c r="L376" s="34">
        <f>Calculations!E349</f>
        <v>1.56223104E-2</v>
      </c>
      <c r="M376" s="34">
        <f>Calculations!I349</f>
        <v>1.1583861802497974</v>
      </c>
      <c r="N376" s="34">
        <f>Calculations!Q349</f>
        <v>0.20234423342000002</v>
      </c>
      <c r="O376" s="34">
        <f>Calculations!V349</f>
        <v>15.003719529664908</v>
      </c>
      <c r="P376" s="34">
        <f>Calculations!N349</f>
        <v>3.8065974490000001E-2</v>
      </c>
      <c r="Q376" s="34">
        <f>Calculations!T349</f>
        <v>5.6559123378445895</v>
      </c>
      <c r="R376" s="34">
        <f>Calculations!M349</f>
        <v>3.8211194249999997E-2</v>
      </c>
      <c r="S376" s="34">
        <f>Calculations!R349</f>
        <v>2.8333401537099476</v>
      </c>
      <c r="T376" s="34">
        <f>Calculations!X349</f>
        <v>1.5623252989999999E-2</v>
      </c>
      <c r="U376" s="34">
        <f>Calculations!AA349</f>
        <v>1.1584560728074078</v>
      </c>
      <c r="V376" s="34">
        <f>Calculations!Y349</f>
        <v>2.999495713E-2</v>
      </c>
      <c r="W376" s="34">
        <f>Calculations!AB349</f>
        <v>2.2241104501788111</v>
      </c>
      <c r="X376" s="34">
        <f>Calculations!Z349</f>
        <v>0</v>
      </c>
      <c r="Y376" s="34">
        <f>Calculations!AC349</f>
        <v>0</v>
      </c>
      <c r="Z376" s="34">
        <f>Calculations!AE349</f>
        <v>7.5833350199999996E-2</v>
      </c>
      <c r="AA376" s="34">
        <f>Calculations!AG349</f>
        <v>5.623003424238914</v>
      </c>
      <c r="AB376" s="34">
        <f>Calculations!AF349</f>
        <v>9.6303349149999995E-2</v>
      </c>
      <c r="AC376" s="34">
        <f>Calculations!AH349</f>
        <v>7.1408431858536794</v>
      </c>
      <c r="AD376" s="21" t="s">
        <v>55</v>
      </c>
      <c r="AE376" s="20" t="s">
        <v>782</v>
      </c>
      <c r="AF376" s="26" t="s">
        <v>783</v>
      </c>
      <c r="AG376" s="26" t="s">
        <v>784</v>
      </c>
      <c r="AH376" s="26"/>
      <c r="AI376" s="20"/>
    </row>
    <row r="377" spans="2:35" x14ac:dyDescent="0.2">
      <c r="B377" s="11" t="str">
        <f>Calculations!A350</f>
        <v>CfS:103</v>
      </c>
      <c r="C377" s="20" t="str">
        <f>Calculations!B350</f>
        <v>Pear Tree Solar Farm</v>
      </c>
      <c r="D377" s="11" t="str">
        <f>Calculations!C350</f>
        <v>Renewable Energy</v>
      </c>
      <c r="E377" s="34">
        <f>Calculations!D350</f>
        <v>71.642198799499994</v>
      </c>
      <c r="F377" s="34">
        <f>Calculations!H350</f>
        <v>71.642198799499994</v>
      </c>
      <c r="G377" s="34">
        <f>Calculations!L350</f>
        <v>100</v>
      </c>
      <c r="H377" s="34">
        <f>Calculations!G350</f>
        <v>0</v>
      </c>
      <c r="I377" s="34">
        <f>Calculations!K350</f>
        <v>0</v>
      </c>
      <c r="J377" s="34">
        <f>Calculations!F350</f>
        <v>0</v>
      </c>
      <c r="K377" s="34">
        <f>Calculations!J350</f>
        <v>0</v>
      </c>
      <c r="L377" s="34">
        <f>Calculations!E350</f>
        <v>0</v>
      </c>
      <c r="M377" s="34">
        <f>Calculations!I350</f>
        <v>0</v>
      </c>
      <c r="N377" s="34">
        <f>Calculations!Q350</f>
        <v>4.1324240486399999</v>
      </c>
      <c r="O377" s="34">
        <f>Calculations!V350</f>
        <v>5.7681424047370822</v>
      </c>
      <c r="P377" s="34">
        <f>Calculations!N350</f>
        <v>0.27463134889000002</v>
      </c>
      <c r="Q377" s="34">
        <f>Calculations!T350</f>
        <v>1.0508020175746675</v>
      </c>
      <c r="R377" s="34">
        <f>Calculations!M350</f>
        <v>0.47818632153000001</v>
      </c>
      <c r="S377" s="34">
        <f>Calculations!R350</f>
        <v>0.66746460820984377</v>
      </c>
      <c r="T377" s="34">
        <f>Calculations!X350</f>
        <v>0</v>
      </c>
      <c r="U377" s="34">
        <f>Calculations!AA350</f>
        <v>0</v>
      </c>
      <c r="V377" s="34">
        <f>Calculations!Y350</f>
        <v>0</v>
      </c>
      <c r="W377" s="34">
        <f>Calculations!AB350</f>
        <v>0</v>
      </c>
      <c r="X377" s="34">
        <f>Calculations!Z350</f>
        <v>0</v>
      </c>
      <c r="Y377" s="34">
        <f>Calculations!AC350</f>
        <v>0</v>
      </c>
      <c r="Z377" s="34">
        <f>Calculations!AE350</f>
        <v>0.90450835372000005</v>
      </c>
      <c r="AA377" s="34">
        <f>Calculations!AG350</f>
        <v>1.2625357245823572</v>
      </c>
      <c r="AB377" s="34">
        <f>Calculations!AF350</f>
        <v>2.1692781739</v>
      </c>
      <c r="AC377" s="34">
        <f>Calculations!AH350</f>
        <v>3.0279335506870844</v>
      </c>
      <c r="AD377" s="21" t="s">
        <v>781</v>
      </c>
      <c r="AE377" s="20" t="s">
        <v>786</v>
      </c>
      <c r="AF377" s="26" t="s">
        <v>795</v>
      </c>
      <c r="AG377" s="26" t="s">
        <v>796</v>
      </c>
      <c r="AH377" s="26"/>
      <c r="AI377" s="20"/>
    </row>
    <row r="378" spans="2:35" ht="63.75" x14ac:dyDescent="0.2">
      <c r="B378" s="11" t="str">
        <f>Calculations!A351</f>
        <v>CfS:363</v>
      </c>
      <c r="C378" s="20" t="str">
        <f>Calculations!B351</f>
        <v>West of A1 from Buckden to Brampton</v>
      </c>
      <c r="D378" s="11" t="str">
        <f>Calculations!C351</f>
        <v>Mixed Use</v>
      </c>
      <c r="E378" s="34">
        <f>Calculations!D351</f>
        <v>530.54558997799995</v>
      </c>
      <c r="F378" s="34">
        <f>Calculations!H351</f>
        <v>526.31789594260999</v>
      </c>
      <c r="G378" s="34">
        <f>Calculations!L351</f>
        <v>99.203142177552493</v>
      </c>
      <c r="H378" s="34">
        <f>Calculations!G351</f>
        <v>0.20594927728000001</v>
      </c>
      <c r="I378" s="34">
        <f>Calculations!K351</f>
        <v>3.8818393964699632E-2</v>
      </c>
      <c r="J378" s="34">
        <f>Calculations!F351</f>
        <v>0.71414165350000003</v>
      </c>
      <c r="K378" s="34">
        <f>Calculations!J351</f>
        <v>0.13460514364648912</v>
      </c>
      <c r="L378" s="34">
        <f>Calculations!E351</f>
        <v>3.3076031046100001</v>
      </c>
      <c r="M378" s="34">
        <f>Calculations!I351</f>
        <v>0.62343428483632402</v>
      </c>
      <c r="N378" s="34">
        <f>Calculations!Q351</f>
        <v>62.841042556879998</v>
      </c>
      <c r="O378" s="34">
        <f>Calculations!V351</f>
        <v>11.844607465210636</v>
      </c>
      <c r="P378" s="34">
        <f>Calculations!N351</f>
        <v>8.41465081678</v>
      </c>
      <c r="Q378" s="34">
        <f>Calculations!T351</f>
        <v>3.3026268041331899</v>
      </c>
      <c r="R378" s="34">
        <f>Calculations!M351</f>
        <v>9.1072900459799992</v>
      </c>
      <c r="S378" s="34">
        <f>Calculations!R351</f>
        <v>1.7165895293480151</v>
      </c>
      <c r="T378" s="34">
        <f>Calculations!X351</f>
        <v>1.65078426519</v>
      </c>
      <c r="U378" s="34">
        <f>Calculations!AA351</f>
        <v>0.3111484284052673</v>
      </c>
      <c r="V378" s="34">
        <f>Calculations!Y351</f>
        <v>0.20594927462000001</v>
      </c>
      <c r="W378" s="34">
        <f>Calculations!AB351</f>
        <v>3.8818393463328958E-2</v>
      </c>
      <c r="X378" s="34">
        <f>Calculations!Z351</f>
        <v>0</v>
      </c>
      <c r="Y378" s="34">
        <f>Calculations!AC351</f>
        <v>0</v>
      </c>
      <c r="Z378" s="34">
        <f>Calculations!AE351</f>
        <v>20.419692314140001</v>
      </c>
      <c r="AA378" s="34">
        <f>Calculations!AG351</f>
        <v>3.848810111678949</v>
      </c>
      <c r="AB378" s="34">
        <f>Calculations!AF351</f>
        <v>31.729476233970001</v>
      </c>
      <c r="AC378" s="34">
        <f>Calculations!AH351</f>
        <v>5.9805371740599567</v>
      </c>
      <c r="AD378" s="21" t="s">
        <v>54</v>
      </c>
      <c r="AE378" s="20" t="s">
        <v>782</v>
      </c>
      <c r="AF378" s="26" t="s">
        <v>783</v>
      </c>
      <c r="AG378" s="26" t="s">
        <v>784</v>
      </c>
      <c r="AH378" s="26"/>
      <c r="AI378" s="20"/>
    </row>
    <row r="379" spans="2:35" ht="63.75" x14ac:dyDescent="0.2">
      <c r="B379" s="11" t="str">
        <f>Calculations!A352</f>
        <v>CfS:197</v>
      </c>
      <c r="C379" s="20" t="str">
        <f>Calculations!B352</f>
        <v>Sapley Park Garden Village</v>
      </c>
      <c r="D379" s="11" t="str">
        <f>Calculations!C352</f>
        <v>Mixed Use</v>
      </c>
      <c r="E379" s="34">
        <f>Calculations!D352</f>
        <v>579.65750970399995</v>
      </c>
      <c r="F379" s="34">
        <f>Calculations!H352</f>
        <v>564.31407575302001</v>
      </c>
      <c r="G379" s="34">
        <f>Calculations!L352</f>
        <v>97.3530173086492</v>
      </c>
      <c r="H379" s="34">
        <f>Calculations!G352</f>
        <v>0.99092674049999996</v>
      </c>
      <c r="I379" s="34">
        <f>Calculations!K352</f>
        <v>0.17095038430641796</v>
      </c>
      <c r="J379" s="34">
        <f>Calculations!F352</f>
        <v>3.8792565843700002</v>
      </c>
      <c r="K379" s="34">
        <f>Calculations!J352</f>
        <v>0.66923252427988533</v>
      </c>
      <c r="L379" s="34">
        <f>Calculations!E352</f>
        <v>10.47325062611</v>
      </c>
      <c r="M379" s="34">
        <f>Calculations!I352</f>
        <v>1.806799782764503</v>
      </c>
      <c r="N379" s="34">
        <f>Calculations!Q352</f>
        <v>44.39594805982</v>
      </c>
      <c r="O379" s="34">
        <f>Calculations!V352</f>
        <v>7.6589964447265819</v>
      </c>
      <c r="P379" s="34">
        <f>Calculations!N352</f>
        <v>6.7098470164600004</v>
      </c>
      <c r="Q379" s="34">
        <f>Calculations!T352</f>
        <v>2.8761727196501732</v>
      </c>
      <c r="R379" s="34">
        <f>Calculations!M352</f>
        <v>9.9621041450500005</v>
      </c>
      <c r="S379" s="34">
        <f>Calculations!R352</f>
        <v>1.7186190083411692</v>
      </c>
      <c r="T379" s="34">
        <f>Calculations!X352</f>
        <v>5.8018015713900004</v>
      </c>
      <c r="U379" s="34">
        <f>Calculations!AA352</f>
        <v>1.0009016486912539</v>
      </c>
      <c r="V379" s="34">
        <f>Calculations!Y352</f>
        <v>1.00569069293</v>
      </c>
      <c r="W379" s="34">
        <f>Calculations!AB352</f>
        <v>0.1734973973585803</v>
      </c>
      <c r="X379" s="34">
        <f>Calculations!Z352</f>
        <v>0</v>
      </c>
      <c r="Y379" s="34">
        <f>Calculations!AC352</f>
        <v>0</v>
      </c>
      <c r="Z379" s="34">
        <f>Calculations!AE352</f>
        <v>16.507490843509999</v>
      </c>
      <c r="AA379" s="34">
        <f>Calculations!AG352</f>
        <v>2.8478007387395863</v>
      </c>
      <c r="AB379" s="34">
        <f>Calculations!AF352</f>
        <v>16.527350140660001</v>
      </c>
      <c r="AC379" s="34">
        <f>Calculations!AH352</f>
        <v>2.8512267785678538</v>
      </c>
      <c r="AD379" s="21" t="s">
        <v>54</v>
      </c>
      <c r="AE379" s="20" t="s">
        <v>782</v>
      </c>
      <c r="AF379" s="26" t="s">
        <v>783</v>
      </c>
      <c r="AG379" s="26" t="s">
        <v>784</v>
      </c>
      <c r="AH379" s="26"/>
      <c r="AI379" s="20"/>
    </row>
    <row r="380" spans="2:35" x14ac:dyDescent="0.2">
      <c r="B380" s="11" t="str">
        <f>Calculations!A353</f>
        <v>CfS:204</v>
      </c>
      <c r="C380" s="20" t="str">
        <f>Calculations!B353</f>
        <v>Land to the south west of Potton Road</v>
      </c>
      <c r="D380" s="11" t="str">
        <f>Calculations!C353</f>
        <v>Residential</v>
      </c>
      <c r="E380" s="34">
        <f>Calculations!D353</f>
        <v>3.53894601463</v>
      </c>
      <c r="F380" s="34">
        <f>Calculations!H353</f>
        <v>3.53894601463</v>
      </c>
      <c r="G380" s="34">
        <f>Calculations!L353</f>
        <v>100</v>
      </c>
      <c r="H380" s="34">
        <f>Calculations!G353</f>
        <v>0</v>
      </c>
      <c r="I380" s="34">
        <f>Calculations!K353</f>
        <v>0</v>
      </c>
      <c r="J380" s="34">
        <f>Calculations!F353</f>
        <v>0</v>
      </c>
      <c r="K380" s="34">
        <f>Calculations!J353</f>
        <v>0</v>
      </c>
      <c r="L380" s="34">
        <f>Calculations!E353</f>
        <v>0</v>
      </c>
      <c r="M380" s="34">
        <f>Calculations!I353</f>
        <v>0</v>
      </c>
      <c r="N380" s="34">
        <f>Calculations!Q353</f>
        <v>0.35898759283000004</v>
      </c>
      <c r="O380" s="34">
        <f>Calculations!V353</f>
        <v>10.143912660604192</v>
      </c>
      <c r="P380" s="34">
        <f>Calculations!N353</f>
        <v>6.0604323020000003E-2</v>
      </c>
      <c r="Q380" s="34">
        <f>Calculations!T353</f>
        <v>3.0135393382413631</v>
      </c>
      <c r="R380" s="34">
        <f>Calculations!M353</f>
        <v>4.6043207289999999E-2</v>
      </c>
      <c r="S380" s="34">
        <f>Calculations!R353</f>
        <v>1.3010429404590356</v>
      </c>
      <c r="T380" s="34">
        <f>Calculations!X353</f>
        <v>0</v>
      </c>
      <c r="U380" s="34">
        <f>Calculations!AA353</f>
        <v>0</v>
      </c>
      <c r="V380" s="34">
        <f>Calculations!Y353</f>
        <v>0</v>
      </c>
      <c r="W380" s="34">
        <f>Calculations!AB353</f>
        <v>0</v>
      </c>
      <c r="X380" s="34">
        <f>Calculations!Z353</f>
        <v>0</v>
      </c>
      <c r="Y380" s="34">
        <f>Calculations!AC353</f>
        <v>0</v>
      </c>
      <c r="Z380" s="34">
        <f>Calculations!AE353</f>
        <v>0.1532882314</v>
      </c>
      <c r="AA380" s="34">
        <f>Calculations!AG353</f>
        <v>4.3314656614231071</v>
      </c>
      <c r="AB380" s="34">
        <f>Calculations!AF353</f>
        <v>0.12226803856</v>
      </c>
      <c r="AC380" s="34">
        <f>Calculations!AH353</f>
        <v>3.4549280507400795</v>
      </c>
      <c r="AD380" s="21" t="s">
        <v>54</v>
      </c>
      <c r="AE380" s="20" t="s">
        <v>786</v>
      </c>
      <c r="AF380" s="26" t="s">
        <v>795</v>
      </c>
      <c r="AG380" s="26" t="s">
        <v>796</v>
      </c>
      <c r="AH380" s="26"/>
      <c r="AI380" s="20"/>
    </row>
    <row r="381" spans="2:35" x14ac:dyDescent="0.2">
      <c r="B381" s="11" t="str">
        <f>Calculations!A354</f>
        <v>CfS387</v>
      </c>
      <c r="C381" s="20" t="str">
        <f>Calculations!B354</f>
        <v>Land to the rear of 70 - 84 Station Road</v>
      </c>
      <c r="D381" s="11" t="str">
        <f>Calculations!C354</f>
        <v>Residential</v>
      </c>
      <c r="E381" s="34">
        <f>Calculations!D354</f>
        <v>3.7946999992800001</v>
      </c>
      <c r="F381" s="34">
        <f>Calculations!H354</f>
        <v>3.7946999992800001</v>
      </c>
      <c r="G381" s="34">
        <f>Calculations!L354</f>
        <v>100</v>
      </c>
      <c r="H381" s="34">
        <f>Calculations!G354</f>
        <v>0</v>
      </c>
      <c r="I381" s="34">
        <f>Calculations!K354</f>
        <v>0</v>
      </c>
      <c r="J381" s="34">
        <f>Calculations!F354</f>
        <v>0</v>
      </c>
      <c r="K381" s="34">
        <f>Calculations!J354</f>
        <v>0</v>
      </c>
      <c r="L381" s="34">
        <f>Calculations!E354</f>
        <v>0</v>
      </c>
      <c r="M381" s="34">
        <f>Calculations!I354</f>
        <v>0</v>
      </c>
      <c r="N381" s="34">
        <f>Calculations!Q354</f>
        <v>1.0445368884299999</v>
      </c>
      <c r="O381" s="34">
        <f>Calculations!V354</f>
        <v>27.526204670413694</v>
      </c>
      <c r="P381" s="34">
        <f>Calculations!N354</f>
        <v>0.10302550643</v>
      </c>
      <c r="Q381" s="34">
        <f>Calculations!T354</f>
        <v>13.285908624809824</v>
      </c>
      <c r="R381" s="34">
        <f>Calculations!M354</f>
        <v>0.40113486805999998</v>
      </c>
      <c r="S381" s="34">
        <f>Calculations!R354</f>
        <v>10.570924398137155</v>
      </c>
      <c r="T381" s="34">
        <f>Calculations!X354</f>
        <v>0</v>
      </c>
      <c r="U381" s="34">
        <f>Calculations!AA354</f>
        <v>0</v>
      </c>
      <c r="V381" s="34">
        <f>Calculations!Y354</f>
        <v>0</v>
      </c>
      <c r="W381" s="34">
        <f>Calculations!AB354</f>
        <v>0</v>
      </c>
      <c r="X381" s="34">
        <f>Calculations!Z354</f>
        <v>0</v>
      </c>
      <c r="Y381" s="34">
        <f>Calculations!AC354</f>
        <v>0</v>
      </c>
      <c r="Z381" s="34">
        <f>Calculations!AE354</f>
        <v>0.27893486947000001</v>
      </c>
      <c r="AA381" s="34">
        <f>Calculations!AG354</f>
        <v>7.3506435165605888</v>
      </c>
      <c r="AB381" s="34">
        <f>Calculations!AF354</f>
        <v>0.32035029918000002</v>
      </c>
      <c r="AC381" s="34">
        <f>Calculations!AH354</f>
        <v>8.442045464484222</v>
      </c>
      <c r="AD381" s="21" t="s">
        <v>54</v>
      </c>
      <c r="AE381" s="20" t="s">
        <v>786</v>
      </c>
      <c r="AF381" s="26" t="s">
        <v>795</v>
      </c>
      <c r="AG381" s="26" t="s">
        <v>796</v>
      </c>
      <c r="AH381" s="26"/>
      <c r="AI381" s="20"/>
    </row>
    <row r="382" spans="2:35" x14ac:dyDescent="0.2">
      <c r="B382" s="11" t="str">
        <f>Calculations!A355</f>
        <v>CfS388</v>
      </c>
      <c r="C382" s="20" t="str">
        <f>Calculations!B355</f>
        <v>Sullivans Poultry Farm, Grafham</v>
      </c>
      <c r="D382" s="11" t="str">
        <f>Calculations!C355</f>
        <v>Mixed Use</v>
      </c>
      <c r="E382" s="34">
        <f>Calculations!D355</f>
        <v>0.90607448357300002</v>
      </c>
      <c r="F382" s="34">
        <f>Calculations!H355</f>
        <v>0.90607448357300002</v>
      </c>
      <c r="G382" s="34">
        <f>Calculations!L355</f>
        <v>100</v>
      </c>
      <c r="H382" s="34">
        <f>Calculations!G355</f>
        <v>0</v>
      </c>
      <c r="I382" s="34">
        <f>Calculations!K355</f>
        <v>0</v>
      </c>
      <c r="J382" s="34">
        <f>Calculations!F355</f>
        <v>0</v>
      </c>
      <c r="K382" s="34">
        <f>Calculations!J355</f>
        <v>0</v>
      </c>
      <c r="L382" s="34">
        <f>Calculations!E355</f>
        <v>0</v>
      </c>
      <c r="M382" s="34">
        <f>Calculations!I355</f>
        <v>0</v>
      </c>
      <c r="N382" s="34">
        <f>Calculations!Q355</f>
        <v>1.136315205E-2</v>
      </c>
      <c r="O382" s="34">
        <f>Calculations!V355</f>
        <v>1.2541079410150393</v>
      </c>
      <c r="P382" s="34">
        <f>Calculations!N355</f>
        <v>0</v>
      </c>
      <c r="Q382" s="34">
        <f>Calculations!T355</f>
        <v>4.2420545658047218E-2</v>
      </c>
      <c r="R382" s="34">
        <f>Calculations!M355</f>
        <v>3.8436174000000003E-4</v>
      </c>
      <c r="S382" s="34">
        <f>Calculations!R355</f>
        <v>4.2420545658047218E-2</v>
      </c>
      <c r="T382" s="34">
        <f>Calculations!X355</f>
        <v>0</v>
      </c>
      <c r="U382" s="34">
        <f>Calculations!AA355</f>
        <v>0</v>
      </c>
      <c r="V382" s="34">
        <f>Calculations!Y355</f>
        <v>0</v>
      </c>
      <c r="W382" s="34">
        <f>Calculations!AB355</f>
        <v>0</v>
      </c>
      <c r="X382" s="34">
        <f>Calculations!Z355</f>
        <v>0</v>
      </c>
      <c r="Y382" s="34">
        <f>Calculations!AC355</f>
        <v>0</v>
      </c>
      <c r="Z382" s="34">
        <f>Calculations!AE355</f>
        <v>4.8255813999999999E-4</v>
      </c>
      <c r="AA382" s="34">
        <f>Calculations!AG355</f>
        <v>5.3258109432360097E-2</v>
      </c>
      <c r="AB382" s="34">
        <f>Calculations!AF355</f>
        <v>1.0496232289999999E-2</v>
      </c>
      <c r="AC382" s="34">
        <f>Calculations!AH355</f>
        <v>1.1584292991685761</v>
      </c>
      <c r="AD382" s="21" t="s">
        <v>54</v>
      </c>
      <c r="AE382" s="20" t="s">
        <v>786</v>
      </c>
      <c r="AF382" s="26" t="s">
        <v>795</v>
      </c>
      <c r="AG382" s="26" t="s">
        <v>796</v>
      </c>
      <c r="AH382" s="26"/>
      <c r="AI382" s="20"/>
    </row>
    <row r="383" spans="2:35" ht="63.75" x14ac:dyDescent="0.2">
      <c r="B383" s="11" t="str">
        <f>Calculations!A356</f>
        <v>CfS386</v>
      </c>
      <c r="C383" s="20" t="str">
        <f>Calculations!B356</f>
        <v>Land north of Meadow Lane, St Ives</v>
      </c>
      <c r="D383" s="11" t="str">
        <f>Calculations!C356</f>
        <v>Residential</v>
      </c>
      <c r="E383" s="34">
        <f>Calculations!D356</f>
        <v>2.5050761258300001</v>
      </c>
      <c r="F383" s="34">
        <f>Calculations!H356</f>
        <v>1.8762165480699999</v>
      </c>
      <c r="G383" s="34">
        <f>Calculations!L356</f>
        <v>74.89658812058488</v>
      </c>
      <c r="H383" s="34">
        <f>Calculations!G356</f>
        <v>6.3620957229999997E-2</v>
      </c>
      <c r="I383" s="34">
        <f>Calculations!K356</f>
        <v>2.5396815918686158</v>
      </c>
      <c r="J383" s="34">
        <f>Calculations!F356</f>
        <v>3.27705251E-3</v>
      </c>
      <c r="K383" s="34">
        <f>Calculations!J356</f>
        <v>0.13081648402657717</v>
      </c>
      <c r="L383" s="34">
        <f>Calculations!E356</f>
        <v>0.56196156801999997</v>
      </c>
      <c r="M383" s="34">
        <f>Calculations!I356</f>
        <v>22.432913803519913</v>
      </c>
      <c r="N383" s="34">
        <f>Calculations!Q356</f>
        <v>0.14668586192999999</v>
      </c>
      <c r="O383" s="34">
        <f>Calculations!V356</f>
        <v>5.8555450837406768</v>
      </c>
      <c r="P383" s="34">
        <f>Calculations!N356</f>
        <v>1.7175278000000001E-4</v>
      </c>
      <c r="Q383" s="34">
        <f>Calculations!T356</f>
        <v>6.8561900466435378E-3</v>
      </c>
      <c r="R383" s="34">
        <f>Calculations!M356</f>
        <v>0</v>
      </c>
      <c r="S383" s="34">
        <f>Calculations!R356</f>
        <v>0</v>
      </c>
      <c r="T383" s="34">
        <f>Calculations!X356</f>
        <v>0.44899205434</v>
      </c>
      <c r="U383" s="34">
        <f>Calculations!AA356</f>
        <v>17.923289823826678</v>
      </c>
      <c r="V383" s="34">
        <f>Calculations!Y356</f>
        <v>6.4793761850000006E-2</v>
      </c>
      <c r="W383" s="34">
        <f>Calculations!AB356</f>
        <v>2.586498716821712</v>
      </c>
      <c r="X383" s="34">
        <f>Calculations!Z356</f>
        <v>5.9581699119999998E-2</v>
      </c>
      <c r="Y383" s="34">
        <f>Calculations!AC356</f>
        <v>2.3784386632266097</v>
      </c>
      <c r="Z383" s="34">
        <f>Calculations!AE356</f>
        <v>1.1876094619999999E-2</v>
      </c>
      <c r="AA383" s="34">
        <f>Calculations!AG356</f>
        <v>0.47408118649748127</v>
      </c>
      <c r="AB383" s="34">
        <f>Calculations!AF356</f>
        <v>0.10155206901</v>
      </c>
      <c r="AC383" s="34">
        <f>Calculations!AH356</f>
        <v>4.0538516160403315</v>
      </c>
      <c r="AD383" s="21" t="s">
        <v>54</v>
      </c>
      <c r="AE383" s="20" t="s">
        <v>782</v>
      </c>
      <c r="AF383" s="26" t="s">
        <v>783</v>
      </c>
      <c r="AG383" s="26" t="s">
        <v>784</v>
      </c>
      <c r="AH383" s="26"/>
      <c r="AI383" s="20"/>
    </row>
  </sheetData>
  <autoFilter ref="B28:AI383" xr:uid="{00000000-0001-0000-0000-000000000000}"/>
  <mergeCells count="33">
    <mergeCell ref="F10:M10"/>
    <mergeCell ref="N10:S10"/>
    <mergeCell ref="F11:G11"/>
    <mergeCell ref="H11:I11"/>
    <mergeCell ref="J11:K11"/>
    <mergeCell ref="L11:M11"/>
    <mergeCell ref="N11:O11"/>
    <mergeCell ref="P11:Q11"/>
    <mergeCell ref="R11:S11"/>
    <mergeCell ref="C22:C26"/>
    <mergeCell ref="F26:M26"/>
    <mergeCell ref="N26:S26"/>
    <mergeCell ref="F27:G27"/>
    <mergeCell ref="H27:I27"/>
    <mergeCell ref="J27:K27"/>
    <mergeCell ref="L27:M27"/>
    <mergeCell ref="N27:O27"/>
    <mergeCell ref="P27:Q27"/>
    <mergeCell ref="R27:S27"/>
    <mergeCell ref="T27:U27"/>
    <mergeCell ref="V27:W27"/>
    <mergeCell ref="X27:Y27"/>
    <mergeCell ref="Z27:AA27"/>
    <mergeCell ref="T26:Y26"/>
    <mergeCell ref="Z26:AC26"/>
    <mergeCell ref="AB27:AC27"/>
    <mergeCell ref="AB11:AC11"/>
    <mergeCell ref="Z10:AC10"/>
    <mergeCell ref="T11:U11"/>
    <mergeCell ref="V11:W11"/>
    <mergeCell ref="X11:Y11"/>
    <mergeCell ref="Z11:AA11"/>
    <mergeCell ref="T10:Y10"/>
  </mergeCells>
  <conditionalFormatting sqref="B29:AI383">
    <cfRule type="expression" dxfId="3" priority="1">
      <formula>OR($L29&gt;0,$X29&gt;0)</formula>
    </cfRule>
    <cfRule type="expression" dxfId="2" priority="2">
      <formula>OR($J29&gt;0,$T29&gt;0,$V29&gt;0)</formula>
    </cfRule>
    <cfRule type="expression" dxfId="1" priority="3">
      <formula>$H29&gt;0</formula>
    </cfRule>
    <cfRule type="expression" dxfId="0" priority="4">
      <formula>OR($N29&gt;0,$P29&gt;0,$R29&gt;0,$Z29&gt;0,$AB29&gt;0)</formula>
    </cfRule>
  </conditionalFormatting>
  <pageMargins left="0.7" right="0.7" top="0.75" bottom="0.75" header="0.3" footer="0.3"/>
  <pageSetup paperSize="9" orientation="portrait" r:id="rId1"/>
  <ignoredErrors>
    <ignoredError sqref="Y29:Y37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1159"/>
  <sheetViews>
    <sheetView zoomScale="90" zoomScaleNormal="90" workbookViewId="0">
      <pane xSplit="1" ySplit="1" topLeftCell="W22" activePane="bottomRight" state="frozen"/>
      <selection pane="topRight" activeCell="B1" sqref="B1"/>
      <selection pane="bottomLeft" activeCell="A2" sqref="A2"/>
      <selection pane="bottomRight" activeCell="AA22" sqref="AA22"/>
    </sheetView>
  </sheetViews>
  <sheetFormatPr defaultColWidth="9.140625" defaultRowHeight="12.75" x14ac:dyDescent="0.2"/>
  <cols>
    <col min="1" max="1" width="12.7109375" style="15" bestFit="1" customWidth="1"/>
    <col min="2" max="2" width="82.140625" style="15" bestFit="1" customWidth="1"/>
    <col min="3" max="3" width="16" style="15" customWidth="1"/>
    <col min="4" max="4" width="16.140625" style="15" bestFit="1" customWidth="1"/>
    <col min="5" max="5" width="17.42578125" style="15" bestFit="1" customWidth="1"/>
    <col min="6" max="6" width="17.42578125" style="15" customWidth="1"/>
    <col min="7" max="7" width="19.5703125" style="15" customWidth="1"/>
    <col min="8" max="8" width="21.42578125" style="15" customWidth="1"/>
    <col min="9" max="9" width="13.28515625" style="27" customWidth="1"/>
    <col min="10" max="11" width="17.28515625" style="27" bestFit="1" customWidth="1"/>
    <col min="12" max="12" width="14.42578125" style="27" customWidth="1"/>
    <col min="13" max="13" width="19" style="15" bestFit="1" customWidth="1"/>
    <col min="14" max="14" width="20" style="15" bestFit="1" customWidth="1"/>
    <col min="15" max="15" width="29.28515625" style="15" bestFit="1" customWidth="1"/>
    <col min="16" max="16" width="21.140625" style="15" bestFit="1" customWidth="1"/>
    <col min="17" max="17" width="30.28515625" style="15" bestFit="1" customWidth="1"/>
    <col min="18" max="19" width="17.28515625" style="28" bestFit="1" customWidth="1"/>
    <col min="20" max="20" width="27.7109375" style="28" bestFit="1" customWidth="1"/>
    <col min="21" max="21" width="21.85546875" style="28" customWidth="1"/>
    <col min="22" max="22" width="25.42578125" style="28" bestFit="1" customWidth="1"/>
    <col min="23" max="23" width="9.140625" style="15"/>
    <col min="24" max="24" width="10.5703125" style="15" bestFit="1" customWidth="1"/>
    <col min="25" max="25" width="20.85546875" style="15" bestFit="1" customWidth="1"/>
    <col min="26" max="26" width="23" style="15" bestFit="1" customWidth="1"/>
    <col min="27" max="27" width="11.5703125" style="39" bestFit="1" customWidth="1"/>
    <col min="28" max="28" width="22.5703125" style="39" bestFit="1" customWidth="1"/>
    <col min="29" max="29" width="26.140625" style="39" bestFit="1" customWidth="1"/>
    <col min="30" max="32" width="9.140625" style="15"/>
    <col min="33" max="34" width="9.140625" style="39"/>
    <col min="35" max="16384" width="9.140625" style="15"/>
  </cols>
  <sheetData>
    <row r="1" spans="1:34" x14ac:dyDescent="0.2">
      <c r="A1" s="15" t="s">
        <v>29</v>
      </c>
      <c r="B1" s="15" t="s">
        <v>30</v>
      </c>
      <c r="C1" s="15" t="s">
        <v>31</v>
      </c>
      <c r="D1" s="15" t="s">
        <v>32</v>
      </c>
      <c r="E1" s="15" t="s">
        <v>33</v>
      </c>
      <c r="F1" s="15" t="s">
        <v>34</v>
      </c>
      <c r="G1" s="15" t="s">
        <v>35</v>
      </c>
      <c r="H1" s="15" t="s">
        <v>36</v>
      </c>
      <c r="I1" s="27" t="s">
        <v>37</v>
      </c>
      <c r="J1" s="27" t="s">
        <v>38</v>
      </c>
      <c r="K1" s="27" t="s">
        <v>39</v>
      </c>
      <c r="L1" s="27" t="s">
        <v>40</v>
      </c>
      <c r="M1" s="15" t="s">
        <v>41</v>
      </c>
      <c r="N1" s="15" t="s">
        <v>42</v>
      </c>
      <c r="O1" s="15" t="s">
        <v>43</v>
      </c>
      <c r="P1" s="15" t="s">
        <v>44</v>
      </c>
      <c r="Q1" s="15" t="s">
        <v>45</v>
      </c>
      <c r="R1" s="28" t="s">
        <v>46</v>
      </c>
      <c r="S1" s="28" t="s">
        <v>47</v>
      </c>
      <c r="T1" s="28" t="s">
        <v>48</v>
      </c>
      <c r="U1" s="28" t="s">
        <v>49</v>
      </c>
      <c r="V1" s="28" t="s">
        <v>50</v>
      </c>
      <c r="X1" s="15" t="s">
        <v>53</v>
      </c>
      <c r="Y1" s="15" t="s">
        <v>68</v>
      </c>
      <c r="Z1" s="15" t="s">
        <v>69</v>
      </c>
      <c r="AA1" s="39" t="s">
        <v>53</v>
      </c>
      <c r="AB1" s="39" t="s">
        <v>68</v>
      </c>
      <c r="AC1" s="39" t="s">
        <v>69</v>
      </c>
      <c r="AE1" s="15" t="s">
        <v>70</v>
      </c>
      <c r="AF1" s="15" t="s">
        <v>71</v>
      </c>
      <c r="AG1" s="39" t="s">
        <v>72</v>
      </c>
      <c r="AH1" s="39" t="s">
        <v>73</v>
      </c>
    </row>
    <row r="2" spans="1:34" ht="15" x14ac:dyDescent="0.25">
      <c r="A2" s="40" t="s">
        <v>174</v>
      </c>
      <c r="B2" t="s">
        <v>522</v>
      </c>
      <c r="C2" t="s">
        <v>63</v>
      </c>
      <c r="D2">
        <v>1.1817833979000001</v>
      </c>
      <c r="E2">
        <v>0</v>
      </c>
      <c r="F2">
        <v>0.91119691345000009</v>
      </c>
      <c r="G2">
        <v>0.27058648445</v>
      </c>
      <c r="H2" s="29">
        <f t="shared" ref="H2:H40" si="0">D2-E2-F2-G2</f>
        <v>0</v>
      </c>
      <c r="I2" s="31">
        <f>E2/D2*100</f>
        <v>0</v>
      </c>
      <c r="J2" s="31">
        <f t="shared" ref="J2:J40" si="1">F2/D2*100</f>
        <v>77.103546645618351</v>
      </c>
      <c r="K2" s="31">
        <f t="shared" ref="K2:K40" si="2">G2/D2*100</f>
        <v>22.896453354381649</v>
      </c>
      <c r="L2" s="31">
        <f t="shared" ref="L2:L40" si="3">H2/D2*100</f>
        <v>0</v>
      </c>
      <c r="M2">
        <v>8.0817100000000002E-5</v>
      </c>
      <c r="N2">
        <v>1.8971670000000001E-4</v>
      </c>
      <c r="O2" s="15">
        <f t="shared" ref="O2:O40" si="4">M2+N2</f>
        <v>2.7053379999999999E-4</v>
      </c>
      <c r="P2">
        <v>2.826149406E-2</v>
      </c>
      <c r="Q2" s="29">
        <f t="shared" ref="Q2:Q40" si="5">O2+P2</f>
        <v>2.853202786E-2</v>
      </c>
      <c r="R2" s="31">
        <f>M2/D2*100</f>
        <v>6.8385712765647233E-3</v>
      </c>
      <c r="S2" s="31">
        <f t="shared" ref="S2:S40" si="6">N2/D2*100</f>
        <v>1.6053424031605274E-2</v>
      </c>
      <c r="T2" s="31">
        <f t="shared" ref="T2:T40" si="7">O2/D2*100</f>
        <v>2.2891995308169998E-2</v>
      </c>
      <c r="U2" s="31">
        <f t="shared" ref="U2:U40" si="8">P2/D2*100</f>
        <v>2.3914275754947969</v>
      </c>
      <c r="V2" s="31">
        <f t="shared" ref="V2:V40" si="9">Q2/D2*100</f>
        <v>2.414319570802967</v>
      </c>
      <c r="X2" s="30">
        <v>1.0464651065299999</v>
      </c>
      <c r="Y2" s="30">
        <v>0.13578314998999999</v>
      </c>
      <c r="Z2" s="15">
        <v>0</v>
      </c>
      <c r="AA2" s="39">
        <f>(X2/D2)*100</f>
        <v>88.549653717385311</v>
      </c>
      <c r="AB2" s="31">
        <f>(Y2/D2)*100</f>
        <v>11.489681631277211</v>
      </c>
      <c r="AC2" s="31">
        <f t="shared" ref="AC2:AC39" si="10">(Z2/D2)*100</f>
        <v>0</v>
      </c>
      <c r="AE2" s="15">
        <v>3.2870769300000001E-3</v>
      </c>
      <c r="AF2" s="15">
        <v>5.8150727199999998E-3</v>
      </c>
      <c r="AG2" s="39">
        <f>(AE2/D2)*100</f>
        <v>0.27814546522155031</v>
      </c>
      <c r="AH2" s="39">
        <f>(AF2/D2)*100</f>
        <v>0.49205909732132302</v>
      </c>
    </row>
    <row r="3" spans="1:34" ht="15" x14ac:dyDescent="0.25">
      <c r="A3" s="40" t="s">
        <v>391</v>
      </c>
      <c r="B3" t="s">
        <v>735</v>
      </c>
      <c r="C3" t="s">
        <v>63</v>
      </c>
      <c r="D3">
        <v>1.55714482875</v>
      </c>
      <c r="E3">
        <v>4.2476428509999997E-2</v>
      </c>
      <c r="F3">
        <v>5.9514508180000002E-2</v>
      </c>
      <c r="G3">
        <v>0.13383127036</v>
      </c>
      <c r="H3" s="29">
        <f t="shared" si="0"/>
        <v>1.3213226217000003</v>
      </c>
      <c r="I3" s="31">
        <f t="shared" ref="I3:I40" si="11">E3/D3*100</f>
        <v>2.7278405788431384</v>
      </c>
      <c r="J3" s="31">
        <f t="shared" si="1"/>
        <v>3.8220277960769615</v>
      </c>
      <c r="K3" s="31">
        <f t="shared" si="2"/>
        <v>8.5946578564200244</v>
      </c>
      <c r="L3" s="31">
        <f t="shared" si="3"/>
        <v>84.855473768659891</v>
      </c>
      <c r="M3">
        <v>0.10817584011</v>
      </c>
      <c r="N3">
        <v>5.2015216910000002E-2</v>
      </c>
      <c r="O3" s="15">
        <f t="shared" si="4"/>
        <v>0.16019105702</v>
      </c>
      <c r="P3">
        <v>0.22647911722</v>
      </c>
      <c r="Q3" s="29">
        <f t="shared" si="5"/>
        <v>0.38667017424</v>
      </c>
      <c r="R3" s="31">
        <f t="shared" ref="R3:R40" si="12">M3/D3*100</f>
        <v>6.9470635044807159</v>
      </c>
      <c r="S3" s="31">
        <f t="shared" si="6"/>
        <v>3.3404225444948032</v>
      </c>
      <c r="T3" s="31">
        <f t="shared" si="7"/>
        <v>10.28748604897552</v>
      </c>
      <c r="U3" s="31">
        <f t="shared" si="8"/>
        <v>14.544512047848906</v>
      </c>
      <c r="V3" s="31">
        <f t="shared" si="9"/>
        <v>24.831998096824428</v>
      </c>
      <c r="X3" s="30">
        <v>0.10201136839</v>
      </c>
      <c r="Y3" s="30">
        <v>0.13381083744</v>
      </c>
      <c r="Z3" s="15">
        <v>4.0330785289999997E-2</v>
      </c>
      <c r="AA3" s="39">
        <f t="shared" ref="AA3:AA66" si="13">(X3/D3)*100</f>
        <v>6.5511805007816619</v>
      </c>
      <c r="AB3" s="31">
        <f t="shared" ref="AB3:AB39" si="14">(Y3/D3)*100</f>
        <v>8.593345652209937</v>
      </c>
      <c r="AC3" s="31">
        <f t="shared" si="10"/>
        <v>2.5900471520286001</v>
      </c>
      <c r="AE3" s="15">
        <v>8.1929305849999995E-2</v>
      </c>
      <c r="AF3" s="15">
        <v>0.18732967544000001</v>
      </c>
      <c r="AG3" s="39">
        <f t="shared" ref="AG3:AG66" si="15">(AE3/D3)*100</f>
        <v>5.2615083926245223</v>
      </c>
      <c r="AH3" s="39">
        <f t="shared" ref="AH3:AH66" si="16">(AF3/D3)*100</f>
        <v>12.030330896733551</v>
      </c>
    </row>
    <row r="4" spans="1:34" ht="15" x14ac:dyDescent="0.25">
      <c r="A4" s="40" t="s">
        <v>399</v>
      </c>
      <c r="B4" t="s">
        <v>742</v>
      </c>
      <c r="C4" t="s">
        <v>63</v>
      </c>
      <c r="D4">
        <v>1.6811944219799999</v>
      </c>
      <c r="E4">
        <v>0</v>
      </c>
      <c r="F4">
        <v>1.588137786E-2</v>
      </c>
      <c r="G4">
        <v>1.64197515334</v>
      </c>
      <c r="H4" s="29">
        <f t="shared" si="0"/>
        <v>2.3337890779999926E-2</v>
      </c>
      <c r="I4" s="31">
        <f t="shared" si="11"/>
        <v>0</v>
      </c>
      <c r="J4" s="31">
        <f t="shared" si="1"/>
        <v>0.94464849825613639</v>
      </c>
      <c r="K4" s="31">
        <f t="shared" si="2"/>
        <v>97.667178279487146</v>
      </c>
      <c r="L4" s="31">
        <f t="shared" si="3"/>
        <v>1.3881732222567156</v>
      </c>
      <c r="M4">
        <v>0.63930928193000003</v>
      </c>
      <c r="N4">
        <v>0.21537208728000001</v>
      </c>
      <c r="O4" s="15">
        <f t="shared" si="4"/>
        <v>0.85468136921000004</v>
      </c>
      <c r="P4">
        <v>0.45752906831000001</v>
      </c>
      <c r="Q4" s="29">
        <f t="shared" si="5"/>
        <v>1.3122104375200001</v>
      </c>
      <c r="R4" s="31">
        <f t="shared" si="12"/>
        <v>38.027087978144955</v>
      </c>
      <c r="S4" s="31">
        <f t="shared" si="6"/>
        <v>12.810659163759833</v>
      </c>
      <c r="T4" s="31">
        <f t="shared" si="7"/>
        <v>50.837747141904785</v>
      </c>
      <c r="U4" s="31">
        <f t="shared" si="8"/>
        <v>27.214524526625087</v>
      </c>
      <c r="V4" s="31">
        <f t="shared" si="9"/>
        <v>78.052271668529883</v>
      </c>
      <c r="X4" s="30">
        <v>1.5886784639999998E-2</v>
      </c>
      <c r="Y4" s="30">
        <v>1.6419697476699999</v>
      </c>
      <c r="Z4" s="15">
        <v>1.13940686E-2</v>
      </c>
      <c r="AA4" s="39">
        <f t="shared" si="13"/>
        <v>0.94497010175001606</v>
      </c>
      <c r="AB4" s="31">
        <f t="shared" si="14"/>
        <v>97.666856742017742</v>
      </c>
      <c r="AC4" s="31">
        <f t="shared" si="10"/>
        <v>0.6777365217867436</v>
      </c>
      <c r="AE4" s="15">
        <v>0.39102314119999998</v>
      </c>
      <c r="AF4" s="15">
        <v>0.22639695357</v>
      </c>
      <c r="AG4" s="39">
        <f t="shared" si="15"/>
        <v>23.258650878669862</v>
      </c>
      <c r="AH4" s="39">
        <f t="shared" si="16"/>
        <v>13.466434970880083</v>
      </c>
    </row>
    <row r="5" spans="1:34" ht="15" x14ac:dyDescent="0.25">
      <c r="A5" s="40" t="s">
        <v>82</v>
      </c>
      <c r="B5" t="s">
        <v>430</v>
      </c>
      <c r="C5" t="s">
        <v>63</v>
      </c>
      <c r="D5">
        <v>0.62014171684099995</v>
      </c>
      <c r="E5">
        <v>0</v>
      </c>
      <c r="F5">
        <v>0</v>
      </c>
      <c r="G5">
        <v>0</v>
      </c>
      <c r="H5" s="29">
        <f t="shared" si="0"/>
        <v>0.62014171684099995</v>
      </c>
      <c r="I5" s="31">
        <f t="shared" si="11"/>
        <v>0</v>
      </c>
      <c r="J5" s="31">
        <f t="shared" si="1"/>
        <v>0</v>
      </c>
      <c r="K5" s="31">
        <f t="shared" si="2"/>
        <v>0</v>
      </c>
      <c r="L5" s="31">
        <f t="shared" si="3"/>
        <v>100</v>
      </c>
      <c r="M5">
        <v>9.4268584579999995E-2</v>
      </c>
      <c r="N5">
        <v>0.13790596915</v>
      </c>
      <c r="O5" s="15">
        <f t="shared" si="4"/>
        <v>0.23217455373000001</v>
      </c>
      <c r="P5">
        <v>0.38620619018000002</v>
      </c>
      <c r="Q5" s="29">
        <f t="shared" si="5"/>
        <v>0.61838074390999997</v>
      </c>
      <c r="R5" s="31">
        <f t="shared" si="12"/>
        <v>15.20113580815106</v>
      </c>
      <c r="S5" s="31">
        <f t="shared" si="6"/>
        <v>22.237815229153199</v>
      </c>
      <c r="T5" s="31">
        <f t="shared" si="7"/>
        <v>37.438951037304264</v>
      </c>
      <c r="U5" s="31">
        <f t="shared" si="8"/>
        <v>62.277085977594467</v>
      </c>
      <c r="V5" s="31">
        <f t="shared" si="9"/>
        <v>99.716037014898731</v>
      </c>
      <c r="X5" s="30">
        <v>0</v>
      </c>
      <c r="Y5" s="30">
        <v>0</v>
      </c>
      <c r="Z5" s="15">
        <v>0</v>
      </c>
      <c r="AA5" s="39">
        <f t="shared" si="13"/>
        <v>0</v>
      </c>
      <c r="AB5" s="31">
        <f t="shared" si="14"/>
        <v>0</v>
      </c>
      <c r="AC5" s="31">
        <f t="shared" si="10"/>
        <v>0</v>
      </c>
      <c r="AE5" s="15">
        <v>0.39616566175000001</v>
      </c>
      <c r="AF5" s="15">
        <v>0.12794649491999999</v>
      </c>
      <c r="AG5" s="39">
        <f t="shared" si="15"/>
        <v>63.883085267681508</v>
      </c>
      <c r="AH5" s="39">
        <f t="shared" si="16"/>
        <v>20.63181551013195</v>
      </c>
    </row>
    <row r="6" spans="1:34" ht="15" x14ac:dyDescent="0.25">
      <c r="A6" s="40" t="s">
        <v>93</v>
      </c>
      <c r="B6" t="s">
        <v>441</v>
      </c>
      <c r="C6" t="s">
        <v>63</v>
      </c>
      <c r="D6">
        <v>2.2132016858500001</v>
      </c>
      <c r="E6">
        <v>0</v>
      </c>
      <c r="F6">
        <v>0</v>
      </c>
      <c r="G6">
        <v>0</v>
      </c>
      <c r="H6" s="29">
        <f t="shared" si="0"/>
        <v>2.2132016858500001</v>
      </c>
      <c r="I6" s="31">
        <f t="shared" si="11"/>
        <v>0</v>
      </c>
      <c r="J6" s="31">
        <f t="shared" si="1"/>
        <v>0</v>
      </c>
      <c r="K6" s="31">
        <f t="shared" si="2"/>
        <v>0</v>
      </c>
      <c r="L6" s="31">
        <f t="shared" si="3"/>
        <v>100</v>
      </c>
      <c r="M6">
        <v>0</v>
      </c>
      <c r="N6">
        <v>0</v>
      </c>
      <c r="O6" s="15">
        <f t="shared" si="4"/>
        <v>0</v>
      </c>
      <c r="P6">
        <v>6.008819998E-2</v>
      </c>
      <c r="Q6" s="29">
        <f t="shared" si="5"/>
        <v>6.008819998E-2</v>
      </c>
      <c r="R6" s="31">
        <f t="shared" si="12"/>
        <v>0</v>
      </c>
      <c r="S6" s="31">
        <f t="shared" si="6"/>
        <v>0</v>
      </c>
      <c r="T6" s="31">
        <f t="shared" si="7"/>
        <v>0</v>
      </c>
      <c r="U6" s="31">
        <f t="shared" si="8"/>
        <v>2.7149897980003832</v>
      </c>
      <c r="V6" s="31">
        <f t="shared" si="9"/>
        <v>2.7149897980003832</v>
      </c>
      <c r="X6" s="30">
        <v>0</v>
      </c>
      <c r="Y6" s="30">
        <v>0</v>
      </c>
      <c r="Z6" s="15">
        <v>0</v>
      </c>
      <c r="AA6" s="39">
        <f t="shared" si="13"/>
        <v>0</v>
      </c>
      <c r="AB6" s="31">
        <f t="shared" si="14"/>
        <v>0</v>
      </c>
      <c r="AC6" s="31">
        <f t="shared" si="10"/>
        <v>0</v>
      </c>
      <c r="AE6" s="15">
        <v>0</v>
      </c>
      <c r="AF6" s="15">
        <v>3.8204779330000001E-2</v>
      </c>
      <c r="AG6" s="39">
        <f t="shared" si="15"/>
        <v>0</v>
      </c>
      <c r="AH6" s="39">
        <f t="shared" si="16"/>
        <v>1.7262222225050905</v>
      </c>
    </row>
    <row r="7" spans="1:34" ht="15" x14ac:dyDescent="0.25">
      <c r="A7" s="40" t="s">
        <v>100</v>
      </c>
      <c r="B7" t="s">
        <v>448</v>
      </c>
      <c r="C7" t="s">
        <v>63</v>
      </c>
      <c r="D7">
        <v>3.9266409431999998</v>
      </c>
      <c r="E7">
        <v>0</v>
      </c>
      <c r="F7">
        <v>0</v>
      </c>
      <c r="G7">
        <v>0</v>
      </c>
      <c r="H7" s="29">
        <f t="shared" si="0"/>
        <v>3.9266409431999998</v>
      </c>
      <c r="I7" s="31">
        <f t="shared" si="11"/>
        <v>0</v>
      </c>
      <c r="J7" s="31">
        <f t="shared" si="1"/>
        <v>0</v>
      </c>
      <c r="K7" s="31">
        <f t="shared" si="2"/>
        <v>0</v>
      </c>
      <c r="L7" s="31">
        <f t="shared" si="3"/>
        <v>100</v>
      </c>
      <c r="M7">
        <v>0.14644317822</v>
      </c>
      <c r="N7">
        <v>9.283788925E-2</v>
      </c>
      <c r="O7" s="15">
        <f t="shared" si="4"/>
        <v>0.23928106747</v>
      </c>
      <c r="P7">
        <v>0.15653511666</v>
      </c>
      <c r="Q7" s="29">
        <f t="shared" si="5"/>
        <v>0.39581618412999997</v>
      </c>
      <c r="R7" s="31">
        <f t="shared" si="12"/>
        <v>3.7294771877119159</v>
      </c>
      <c r="S7" s="31">
        <f t="shared" si="6"/>
        <v>2.3643080840068396</v>
      </c>
      <c r="T7" s="31">
        <f t="shared" si="7"/>
        <v>6.0937852717187555</v>
      </c>
      <c r="U7" s="31">
        <f t="shared" si="8"/>
        <v>3.9864891881973898</v>
      </c>
      <c r="V7" s="31">
        <f t="shared" si="9"/>
        <v>10.080274459916144</v>
      </c>
      <c r="X7" s="30">
        <v>0</v>
      </c>
      <c r="Y7" s="30">
        <v>0</v>
      </c>
      <c r="Z7" s="15">
        <v>0</v>
      </c>
      <c r="AA7" s="39">
        <f t="shared" si="13"/>
        <v>0</v>
      </c>
      <c r="AB7" s="31">
        <f t="shared" si="14"/>
        <v>0</v>
      </c>
      <c r="AC7" s="31">
        <f t="shared" si="10"/>
        <v>0</v>
      </c>
      <c r="AE7" s="15">
        <v>8.2235828859999999E-2</v>
      </c>
      <c r="AF7" s="15">
        <v>0.13361451077</v>
      </c>
      <c r="AG7" s="39">
        <f t="shared" si="15"/>
        <v>2.0943047772782162</v>
      </c>
      <c r="AH7" s="39">
        <f t="shared" si="16"/>
        <v>3.4027687456727684</v>
      </c>
    </row>
    <row r="8" spans="1:34" ht="15" x14ac:dyDescent="0.25">
      <c r="A8" s="40" t="s">
        <v>110</v>
      </c>
      <c r="B8" t="s">
        <v>458</v>
      </c>
      <c r="C8" t="s">
        <v>63</v>
      </c>
      <c r="D8">
        <v>0.55305827414200004</v>
      </c>
      <c r="E8">
        <v>0</v>
      </c>
      <c r="F8">
        <v>0</v>
      </c>
      <c r="G8">
        <v>0</v>
      </c>
      <c r="H8" s="29">
        <f t="shared" si="0"/>
        <v>0.55305827414200004</v>
      </c>
      <c r="I8" s="31">
        <f t="shared" si="11"/>
        <v>0</v>
      </c>
      <c r="J8" s="31">
        <f t="shared" si="1"/>
        <v>0</v>
      </c>
      <c r="K8" s="31">
        <f t="shared" si="2"/>
        <v>0</v>
      </c>
      <c r="L8" s="31">
        <f t="shared" si="3"/>
        <v>100</v>
      </c>
      <c r="M8">
        <v>0</v>
      </c>
      <c r="N8">
        <v>0</v>
      </c>
      <c r="O8" s="15">
        <f t="shared" si="4"/>
        <v>0</v>
      </c>
      <c r="P8">
        <v>0</v>
      </c>
      <c r="Q8" s="29">
        <f t="shared" si="5"/>
        <v>0</v>
      </c>
      <c r="R8" s="31">
        <f t="shared" si="12"/>
        <v>0</v>
      </c>
      <c r="S8" s="31">
        <f t="shared" si="6"/>
        <v>0</v>
      </c>
      <c r="T8" s="31">
        <f t="shared" si="7"/>
        <v>0</v>
      </c>
      <c r="U8" s="31">
        <f t="shared" si="8"/>
        <v>0</v>
      </c>
      <c r="V8" s="31">
        <f t="shared" si="9"/>
        <v>0</v>
      </c>
      <c r="X8" s="30">
        <v>0</v>
      </c>
      <c r="Y8" s="30">
        <v>0</v>
      </c>
      <c r="Z8" s="15">
        <v>0</v>
      </c>
      <c r="AA8" s="39">
        <f t="shared" si="13"/>
        <v>0</v>
      </c>
      <c r="AB8" s="31">
        <f t="shared" si="14"/>
        <v>0</v>
      </c>
      <c r="AC8" s="31">
        <f t="shared" si="10"/>
        <v>0</v>
      </c>
      <c r="AE8" s="15">
        <v>0</v>
      </c>
      <c r="AF8" s="15">
        <v>0</v>
      </c>
      <c r="AG8" s="39">
        <f t="shared" si="15"/>
        <v>0</v>
      </c>
      <c r="AH8" s="39">
        <f t="shared" si="16"/>
        <v>0</v>
      </c>
    </row>
    <row r="9" spans="1:34" ht="15" x14ac:dyDescent="0.25">
      <c r="A9" s="40" t="s">
        <v>121</v>
      </c>
      <c r="B9" t="s">
        <v>469</v>
      </c>
      <c r="C9" t="s">
        <v>51</v>
      </c>
      <c r="D9">
        <v>12.3118692847</v>
      </c>
      <c r="E9">
        <v>0.41068860476000002</v>
      </c>
      <c r="F9">
        <v>2.4002107240000001E-2</v>
      </c>
      <c r="G9">
        <v>0.17335344858999999</v>
      </c>
      <c r="H9" s="29">
        <f t="shared" si="0"/>
        <v>11.703825124110001</v>
      </c>
      <c r="I9" s="31">
        <f t="shared" si="11"/>
        <v>3.3357128415127351</v>
      </c>
      <c r="J9" s="31">
        <f t="shared" si="1"/>
        <v>0.19495095898904238</v>
      </c>
      <c r="K9" s="31">
        <f t="shared" si="2"/>
        <v>1.4080189172039608</v>
      </c>
      <c r="L9" s="31">
        <f t="shared" si="3"/>
        <v>95.061317282294269</v>
      </c>
      <c r="M9">
        <v>0.55044918441000001</v>
      </c>
      <c r="N9">
        <v>0.20279682685</v>
      </c>
      <c r="O9" s="15">
        <f t="shared" si="4"/>
        <v>0.75324601126000001</v>
      </c>
      <c r="P9">
        <v>0.66157504238999998</v>
      </c>
      <c r="Q9" s="29">
        <f t="shared" si="5"/>
        <v>1.4148210536499999</v>
      </c>
      <c r="R9" s="31">
        <f t="shared" si="12"/>
        <v>4.4708822980604985</v>
      </c>
      <c r="S9" s="31">
        <f t="shared" si="6"/>
        <v>1.6471652042473865</v>
      </c>
      <c r="T9" s="31">
        <f t="shared" si="7"/>
        <v>6.1180475023078849</v>
      </c>
      <c r="U9" s="31">
        <f t="shared" si="8"/>
        <v>5.3734735732789289</v>
      </c>
      <c r="V9" s="31">
        <f t="shared" si="9"/>
        <v>11.491521075586812</v>
      </c>
      <c r="X9" s="30">
        <v>0.43419664117000001</v>
      </c>
      <c r="Y9" s="30">
        <v>0.17379279857999999</v>
      </c>
      <c r="Z9" s="15">
        <v>0</v>
      </c>
      <c r="AA9" s="39">
        <f t="shared" si="13"/>
        <v>3.5266508369251257</v>
      </c>
      <c r="AB9" s="31">
        <f t="shared" si="14"/>
        <v>1.4115874247948106</v>
      </c>
      <c r="AC9" s="31">
        <f t="shared" si="10"/>
        <v>0</v>
      </c>
      <c r="AE9" s="15">
        <v>0.39243544083999998</v>
      </c>
      <c r="AF9" s="15">
        <v>0.38866291650000001</v>
      </c>
      <c r="AG9" s="39">
        <f t="shared" si="15"/>
        <v>3.1874561999101205</v>
      </c>
      <c r="AH9" s="39">
        <f t="shared" si="16"/>
        <v>3.1568148386938506</v>
      </c>
    </row>
    <row r="10" spans="1:34" ht="15" x14ac:dyDescent="0.25">
      <c r="A10" s="40" t="s">
        <v>204</v>
      </c>
      <c r="B10" t="s">
        <v>552</v>
      </c>
      <c r="C10" t="s">
        <v>63</v>
      </c>
      <c r="D10">
        <v>1.1806059926500001</v>
      </c>
      <c r="E10">
        <v>0</v>
      </c>
      <c r="F10">
        <v>0</v>
      </c>
      <c r="G10">
        <v>0</v>
      </c>
      <c r="H10" s="29">
        <f t="shared" si="0"/>
        <v>1.1806059926500001</v>
      </c>
      <c r="I10" s="31">
        <f t="shared" si="11"/>
        <v>0</v>
      </c>
      <c r="J10" s="31">
        <f t="shared" si="1"/>
        <v>0</v>
      </c>
      <c r="K10" s="31">
        <f t="shared" si="2"/>
        <v>0</v>
      </c>
      <c r="L10" s="31">
        <f t="shared" si="3"/>
        <v>100</v>
      </c>
      <c r="M10">
        <v>2.3677872459999999E-2</v>
      </c>
      <c r="N10">
        <v>1.761898001E-2</v>
      </c>
      <c r="O10" s="15">
        <f t="shared" si="4"/>
        <v>4.1296852469999999E-2</v>
      </c>
      <c r="P10">
        <v>4.0998461040000003E-2</v>
      </c>
      <c r="Q10" s="29">
        <f t="shared" si="5"/>
        <v>8.2295313509999996E-2</v>
      </c>
      <c r="R10" s="31">
        <f t="shared" si="12"/>
        <v>2.0055693946506583</v>
      </c>
      <c r="S10" s="31">
        <f t="shared" si="6"/>
        <v>1.4923674892122358</v>
      </c>
      <c r="T10" s="31">
        <f t="shared" si="7"/>
        <v>3.4979368838628941</v>
      </c>
      <c r="U10" s="31">
        <f t="shared" si="8"/>
        <v>3.4726624543023403</v>
      </c>
      <c r="V10" s="31">
        <f t="shared" si="9"/>
        <v>6.9705993381652345</v>
      </c>
      <c r="X10" s="30">
        <v>0</v>
      </c>
      <c r="Y10" s="30">
        <v>0</v>
      </c>
      <c r="Z10" s="15">
        <v>0</v>
      </c>
      <c r="AA10" s="39">
        <f t="shared" si="13"/>
        <v>0</v>
      </c>
      <c r="AB10" s="31">
        <f t="shared" si="14"/>
        <v>0</v>
      </c>
      <c r="AC10" s="31">
        <f t="shared" si="10"/>
        <v>0</v>
      </c>
      <c r="AE10" s="15">
        <v>3.4314384689999998E-2</v>
      </c>
      <c r="AF10" s="15">
        <v>2.3102451820000001E-2</v>
      </c>
      <c r="AG10" s="39">
        <f t="shared" si="15"/>
        <v>2.9065060573661485</v>
      </c>
      <c r="AH10" s="39">
        <f t="shared" si="16"/>
        <v>1.9568299639191231</v>
      </c>
    </row>
    <row r="11" spans="1:34" ht="15" x14ac:dyDescent="0.25">
      <c r="A11" s="40" t="s">
        <v>214</v>
      </c>
      <c r="B11" t="s">
        <v>562</v>
      </c>
      <c r="C11" t="s">
        <v>63</v>
      </c>
      <c r="D11">
        <v>3.5167042281600001</v>
      </c>
      <c r="E11">
        <v>7.8240451990000001E-2</v>
      </c>
      <c r="F11">
        <v>0</v>
      </c>
      <c r="G11">
        <v>0</v>
      </c>
      <c r="H11" s="29">
        <f t="shared" si="0"/>
        <v>3.4384637761699999</v>
      </c>
      <c r="I11" s="31">
        <f t="shared" si="11"/>
        <v>2.2248232126969842</v>
      </c>
      <c r="J11" s="31">
        <f t="shared" si="1"/>
        <v>0</v>
      </c>
      <c r="K11" s="31">
        <f t="shared" si="2"/>
        <v>0</v>
      </c>
      <c r="L11" s="31">
        <f t="shared" si="3"/>
        <v>97.77517678730301</v>
      </c>
      <c r="M11">
        <v>1.108552365E-2</v>
      </c>
      <c r="N11">
        <v>7.0236998299999997E-3</v>
      </c>
      <c r="O11" s="15">
        <f t="shared" si="4"/>
        <v>1.8109223479999999E-2</v>
      </c>
      <c r="P11">
        <v>0.19133671408</v>
      </c>
      <c r="Q11" s="29">
        <f t="shared" si="5"/>
        <v>0.20944593755999999</v>
      </c>
      <c r="R11" s="31">
        <f t="shared" si="12"/>
        <v>0.31522479374957657</v>
      </c>
      <c r="S11" s="31">
        <f t="shared" si="6"/>
        <v>0.19972392826663504</v>
      </c>
      <c r="T11" s="31">
        <f t="shared" si="7"/>
        <v>0.51494872201621167</v>
      </c>
      <c r="U11" s="31">
        <f t="shared" si="8"/>
        <v>5.4407963157058177</v>
      </c>
      <c r="V11" s="31">
        <f t="shared" si="9"/>
        <v>5.9557450377220293</v>
      </c>
      <c r="X11" s="30">
        <v>2.408505335E-2</v>
      </c>
      <c r="Y11" s="30">
        <v>0</v>
      </c>
      <c r="Z11" s="15">
        <v>0</v>
      </c>
      <c r="AA11" s="39">
        <f t="shared" si="13"/>
        <v>0.68487571849628404</v>
      </c>
      <c r="AB11" s="31">
        <f t="shared" si="14"/>
        <v>0</v>
      </c>
      <c r="AC11" s="31">
        <f t="shared" si="10"/>
        <v>0</v>
      </c>
      <c r="AE11" s="15">
        <v>7.8378107720000006E-2</v>
      </c>
      <c r="AF11" s="15">
        <v>0.13400734803</v>
      </c>
      <c r="AG11" s="39">
        <f t="shared" si="15"/>
        <v>2.2287375518358217</v>
      </c>
      <c r="AH11" s="39">
        <f t="shared" si="16"/>
        <v>3.8105947880670912</v>
      </c>
    </row>
    <row r="12" spans="1:34" ht="15" x14ac:dyDescent="0.25">
      <c r="A12" s="40" t="s">
        <v>296</v>
      </c>
      <c r="B12" t="s">
        <v>643</v>
      </c>
      <c r="C12" t="s">
        <v>63</v>
      </c>
      <c r="D12">
        <v>1.07322682063</v>
      </c>
      <c r="E12">
        <v>0</v>
      </c>
      <c r="F12">
        <v>0.51051437091999996</v>
      </c>
      <c r="G12">
        <v>4.3762359999999998E-4</v>
      </c>
      <c r="H12" s="29">
        <f t="shared" si="0"/>
        <v>0.56227482611000001</v>
      </c>
      <c r="I12" s="31">
        <f t="shared" si="11"/>
        <v>0</v>
      </c>
      <c r="J12" s="31">
        <f t="shared" si="1"/>
        <v>47.568171155126414</v>
      </c>
      <c r="K12" s="31">
        <f t="shared" si="2"/>
        <v>4.0776431560209096E-2</v>
      </c>
      <c r="L12" s="31">
        <f t="shared" si="3"/>
        <v>52.391052413313375</v>
      </c>
      <c r="M12">
        <v>2.39052057E-3</v>
      </c>
      <c r="N12">
        <v>6.3971424499999997E-3</v>
      </c>
      <c r="O12" s="15">
        <f t="shared" si="4"/>
        <v>8.7876630199999993E-3</v>
      </c>
      <c r="P12">
        <v>5.0904472559999997E-2</v>
      </c>
      <c r="Q12" s="29">
        <f t="shared" si="5"/>
        <v>5.969213558E-2</v>
      </c>
      <c r="R12" s="31">
        <f t="shared" si="12"/>
        <v>0.22274141160549166</v>
      </c>
      <c r="S12" s="31">
        <f t="shared" si="6"/>
        <v>0.59606621145050986</v>
      </c>
      <c r="T12" s="31">
        <f t="shared" si="7"/>
        <v>0.81880762305600141</v>
      </c>
      <c r="U12" s="31">
        <f t="shared" si="8"/>
        <v>4.7431234089098071</v>
      </c>
      <c r="V12" s="31">
        <f t="shared" si="9"/>
        <v>5.5619310319658091</v>
      </c>
      <c r="X12" s="30">
        <v>0.51051437091999996</v>
      </c>
      <c r="Y12" s="30">
        <v>4.3762359999999998E-4</v>
      </c>
      <c r="Z12" s="15">
        <v>0</v>
      </c>
      <c r="AA12" s="39">
        <f t="shared" si="13"/>
        <v>47.568171155126414</v>
      </c>
      <c r="AB12" s="31">
        <f t="shared" si="14"/>
        <v>4.0776431560209096E-2</v>
      </c>
      <c r="AC12" s="31">
        <f t="shared" si="10"/>
        <v>0</v>
      </c>
      <c r="AE12" s="15">
        <v>2.167467876E-2</v>
      </c>
      <c r="AF12" s="15">
        <v>3.3586688689999998E-2</v>
      </c>
      <c r="AG12" s="39">
        <f t="shared" si="15"/>
        <v>2.0195804226432434</v>
      </c>
      <c r="AH12" s="39">
        <f t="shared" si="16"/>
        <v>3.1295051562617595</v>
      </c>
    </row>
    <row r="13" spans="1:34" ht="15" x14ac:dyDescent="0.25">
      <c r="A13" s="40" t="s">
        <v>307</v>
      </c>
      <c r="B13" t="s">
        <v>654</v>
      </c>
      <c r="C13" t="s">
        <v>51</v>
      </c>
      <c r="D13">
        <v>0.84161748892499999</v>
      </c>
      <c r="E13">
        <v>0</v>
      </c>
      <c r="F13">
        <v>0.84161748892499999</v>
      </c>
      <c r="G13">
        <v>0</v>
      </c>
      <c r="H13" s="29">
        <f t="shared" si="0"/>
        <v>0</v>
      </c>
      <c r="I13" s="31">
        <f t="shared" si="11"/>
        <v>0</v>
      </c>
      <c r="J13" s="31">
        <f t="shared" si="1"/>
        <v>100</v>
      </c>
      <c r="K13" s="31">
        <f t="shared" si="2"/>
        <v>0</v>
      </c>
      <c r="L13" s="31">
        <f t="shared" si="3"/>
        <v>0</v>
      </c>
      <c r="M13">
        <v>0</v>
      </c>
      <c r="N13">
        <v>0</v>
      </c>
      <c r="O13" s="15">
        <f t="shared" si="4"/>
        <v>0</v>
      </c>
      <c r="P13">
        <v>0.29739584452000001</v>
      </c>
      <c r="Q13" s="29">
        <f t="shared" si="5"/>
        <v>0.29739584452000001</v>
      </c>
      <c r="R13" s="31">
        <f t="shared" si="12"/>
        <v>0</v>
      </c>
      <c r="S13" s="31">
        <f t="shared" si="6"/>
        <v>0</v>
      </c>
      <c r="T13" s="31">
        <f t="shared" si="7"/>
        <v>0</v>
      </c>
      <c r="U13" s="31">
        <f t="shared" si="8"/>
        <v>35.336224405206266</v>
      </c>
      <c r="V13" s="31">
        <f t="shared" si="9"/>
        <v>35.336224405206266</v>
      </c>
      <c r="X13" s="30">
        <v>0.84161748892499999</v>
      </c>
      <c r="Y13" s="30">
        <v>0</v>
      </c>
      <c r="Z13" s="15">
        <v>0</v>
      </c>
      <c r="AA13" s="39">
        <f>(X13/D13)*100</f>
        <v>100</v>
      </c>
      <c r="AB13" s="31">
        <f t="shared" si="14"/>
        <v>0</v>
      </c>
      <c r="AC13" s="31">
        <f t="shared" si="10"/>
        <v>0</v>
      </c>
      <c r="AE13" s="15">
        <v>3.7217486979999999E-2</v>
      </c>
      <c r="AF13" s="15">
        <v>0.18948968227999999</v>
      </c>
      <c r="AG13" s="39">
        <f t="shared" si="15"/>
        <v>4.422138022290623</v>
      </c>
      <c r="AH13" s="39">
        <f t="shared" si="16"/>
        <v>22.514941142921781</v>
      </c>
    </row>
    <row r="14" spans="1:34" ht="15" x14ac:dyDescent="0.25">
      <c r="A14" s="40" t="s">
        <v>317</v>
      </c>
      <c r="B14" t="s">
        <v>664</v>
      </c>
      <c r="C14" t="s">
        <v>63</v>
      </c>
      <c r="D14">
        <v>0.39771493699600002</v>
      </c>
      <c r="E14">
        <v>0</v>
      </c>
      <c r="F14">
        <v>0</v>
      </c>
      <c r="G14">
        <v>0</v>
      </c>
      <c r="H14" s="29">
        <f t="shared" si="0"/>
        <v>0.39771493699600002</v>
      </c>
      <c r="I14" s="31">
        <f t="shared" si="11"/>
        <v>0</v>
      </c>
      <c r="J14" s="31">
        <f t="shared" si="1"/>
        <v>0</v>
      </c>
      <c r="K14" s="31">
        <f t="shared" si="2"/>
        <v>0</v>
      </c>
      <c r="L14" s="31">
        <f t="shared" si="3"/>
        <v>100</v>
      </c>
      <c r="M14">
        <v>0</v>
      </c>
      <c r="N14">
        <v>0</v>
      </c>
      <c r="O14" s="15">
        <f t="shared" si="4"/>
        <v>0</v>
      </c>
      <c r="P14">
        <v>4.7305989999999999E-4</v>
      </c>
      <c r="Q14" s="29">
        <f t="shared" si="5"/>
        <v>4.7305989999999999E-4</v>
      </c>
      <c r="R14" s="31">
        <f t="shared" si="12"/>
        <v>0</v>
      </c>
      <c r="S14" s="31">
        <f t="shared" si="6"/>
        <v>0</v>
      </c>
      <c r="T14" s="31">
        <f t="shared" si="7"/>
        <v>0</v>
      </c>
      <c r="U14" s="31">
        <f t="shared" si="8"/>
        <v>0.11894446398545945</v>
      </c>
      <c r="V14" s="31">
        <f t="shared" si="9"/>
        <v>0.11894446398545945</v>
      </c>
      <c r="X14" s="30">
        <v>0</v>
      </c>
      <c r="Y14" s="30">
        <v>0</v>
      </c>
      <c r="Z14" s="15">
        <v>0</v>
      </c>
      <c r="AA14" s="39">
        <f t="shared" si="13"/>
        <v>0</v>
      </c>
      <c r="AB14" s="31">
        <f t="shared" si="14"/>
        <v>0</v>
      </c>
      <c r="AC14" s="31">
        <f t="shared" si="10"/>
        <v>0</v>
      </c>
      <c r="AE14" s="15">
        <v>0</v>
      </c>
      <c r="AF14" s="15">
        <v>0</v>
      </c>
      <c r="AG14" s="39">
        <f t="shared" si="15"/>
        <v>0</v>
      </c>
      <c r="AH14" s="39">
        <f t="shared" si="16"/>
        <v>0</v>
      </c>
    </row>
    <row r="15" spans="1:34" ht="15" x14ac:dyDescent="0.25">
      <c r="A15" s="40" t="s">
        <v>367</v>
      </c>
      <c r="B15" t="s">
        <v>711</v>
      </c>
      <c r="C15" t="s">
        <v>63</v>
      </c>
      <c r="D15">
        <v>3.4141241382600001</v>
      </c>
      <c r="E15">
        <v>0</v>
      </c>
      <c r="F15">
        <v>0</v>
      </c>
      <c r="G15">
        <v>3.1584652306200001</v>
      </c>
      <c r="H15" s="29">
        <f t="shared" si="0"/>
        <v>0.25565890763999999</v>
      </c>
      <c r="I15" s="31">
        <f t="shared" si="11"/>
        <v>0</v>
      </c>
      <c r="J15" s="31">
        <f t="shared" si="1"/>
        <v>0</v>
      </c>
      <c r="K15" s="31">
        <f t="shared" si="2"/>
        <v>92.511727831598535</v>
      </c>
      <c r="L15" s="31">
        <f t="shared" si="3"/>
        <v>7.4882721684014664</v>
      </c>
      <c r="M15">
        <v>1.9244731519999999E-2</v>
      </c>
      <c r="N15">
        <v>7.6658665649999999E-2</v>
      </c>
      <c r="O15" s="15">
        <f t="shared" si="4"/>
        <v>9.5903397170000002E-2</v>
      </c>
      <c r="P15">
        <v>2.7695991318400002</v>
      </c>
      <c r="Q15" s="29">
        <f t="shared" si="5"/>
        <v>2.86550252901</v>
      </c>
      <c r="R15" s="31">
        <f t="shared" si="12"/>
        <v>0.5636798997533824</v>
      </c>
      <c r="S15" s="31">
        <f t="shared" si="6"/>
        <v>2.2453391425031457</v>
      </c>
      <c r="T15" s="31">
        <f t="shared" si="7"/>
        <v>2.8090190422565282</v>
      </c>
      <c r="U15" s="31">
        <f t="shared" si="8"/>
        <v>81.121805174064917</v>
      </c>
      <c r="V15" s="31">
        <f t="shared" si="9"/>
        <v>83.93082421632144</v>
      </c>
      <c r="X15" s="30">
        <v>0</v>
      </c>
      <c r="Y15" s="30">
        <v>3.1584652306200001</v>
      </c>
      <c r="Z15" s="15">
        <v>0</v>
      </c>
      <c r="AA15" s="39">
        <f t="shared" si="13"/>
        <v>0</v>
      </c>
      <c r="AB15" s="31">
        <f t="shared" si="14"/>
        <v>92.511727831598535</v>
      </c>
      <c r="AC15" s="31">
        <f t="shared" si="10"/>
        <v>0</v>
      </c>
      <c r="AE15" s="15">
        <v>0.53698105114000005</v>
      </c>
      <c r="AF15" s="15">
        <v>2.0526685163499998</v>
      </c>
      <c r="AG15" s="39">
        <f t="shared" si="15"/>
        <v>15.728222800172437</v>
      </c>
      <c r="AH15" s="39">
        <f t="shared" si="16"/>
        <v>60.122843611542997</v>
      </c>
    </row>
    <row r="16" spans="1:34" ht="15" x14ac:dyDescent="0.25">
      <c r="A16" s="40" t="s">
        <v>368</v>
      </c>
      <c r="B16" t="s">
        <v>712</v>
      </c>
      <c r="C16" t="s">
        <v>63</v>
      </c>
      <c r="D16">
        <v>5.2872296759199999</v>
      </c>
      <c r="E16">
        <v>0</v>
      </c>
      <c r="F16">
        <v>0</v>
      </c>
      <c r="G16">
        <v>0.38987083103999998</v>
      </c>
      <c r="H16" s="29">
        <f t="shared" si="0"/>
        <v>4.8973588448800003</v>
      </c>
      <c r="I16" s="31">
        <f t="shared" si="11"/>
        <v>0</v>
      </c>
      <c r="J16" s="31">
        <f t="shared" si="1"/>
        <v>0</v>
      </c>
      <c r="K16" s="31">
        <f t="shared" si="2"/>
        <v>7.373820600523862</v>
      </c>
      <c r="L16" s="31">
        <f t="shared" si="3"/>
        <v>92.626179399476143</v>
      </c>
      <c r="M16">
        <v>1.0683167469999999E-2</v>
      </c>
      <c r="N16">
        <v>0.16847063010999999</v>
      </c>
      <c r="O16" s="15">
        <f t="shared" si="4"/>
        <v>0.17915379758</v>
      </c>
      <c r="P16">
        <v>0.50989631423000004</v>
      </c>
      <c r="Q16" s="29">
        <f t="shared" si="5"/>
        <v>0.68905011181000009</v>
      </c>
      <c r="R16" s="31">
        <f t="shared" si="12"/>
        <v>0.20205605061295326</v>
      </c>
      <c r="S16" s="31">
        <f t="shared" si="6"/>
        <v>3.1863686738875288</v>
      </c>
      <c r="T16" s="31">
        <f t="shared" si="7"/>
        <v>3.3884247245004819</v>
      </c>
      <c r="U16" s="31">
        <f t="shared" si="8"/>
        <v>9.6439221574250222</v>
      </c>
      <c r="V16" s="31">
        <f t="shared" si="9"/>
        <v>13.032346881925505</v>
      </c>
      <c r="X16" s="30">
        <v>0</v>
      </c>
      <c r="Y16" s="30">
        <v>0.38987083061</v>
      </c>
      <c r="Z16" s="15">
        <v>0</v>
      </c>
      <c r="AA16" s="39">
        <f t="shared" si="13"/>
        <v>0</v>
      </c>
      <c r="AB16" s="31">
        <f t="shared" si="14"/>
        <v>7.3738205923910591</v>
      </c>
      <c r="AC16" s="31">
        <f t="shared" si="10"/>
        <v>0</v>
      </c>
      <c r="AE16" s="15">
        <v>0.35477623391000002</v>
      </c>
      <c r="AF16" s="15">
        <v>0.26103294301000002</v>
      </c>
      <c r="AG16" s="39">
        <f t="shared" si="15"/>
        <v>6.7100590603389563</v>
      </c>
      <c r="AH16" s="39">
        <f t="shared" si="16"/>
        <v>4.937045655475127</v>
      </c>
    </row>
    <row r="17" spans="1:34" ht="15" x14ac:dyDescent="0.25">
      <c r="A17" s="40" t="s">
        <v>369</v>
      </c>
      <c r="B17" t="s">
        <v>713</v>
      </c>
      <c r="C17" t="s">
        <v>63</v>
      </c>
      <c r="D17">
        <v>9.5256899907200001</v>
      </c>
      <c r="E17">
        <v>0</v>
      </c>
      <c r="F17">
        <v>0</v>
      </c>
      <c r="G17">
        <v>0</v>
      </c>
      <c r="H17" s="29">
        <f t="shared" si="0"/>
        <v>9.5256899907200001</v>
      </c>
      <c r="I17" s="31">
        <f t="shared" si="11"/>
        <v>0</v>
      </c>
      <c r="J17" s="31">
        <f t="shared" si="1"/>
        <v>0</v>
      </c>
      <c r="K17" s="31">
        <f t="shared" si="2"/>
        <v>0</v>
      </c>
      <c r="L17" s="31">
        <f t="shared" si="3"/>
        <v>100</v>
      </c>
      <c r="M17">
        <v>0.19747249619000001</v>
      </c>
      <c r="N17">
        <v>0.13708147611999999</v>
      </c>
      <c r="O17" s="15">
        <f t="shared" si="4"/>
        <v>0.33455397231</v>
      </c>
      <c r="P17">
        <v>1.30596279371</v>
      </c>
      <c r="Q17" s="29">
        <f t="shared" si="5"/>
        <v>1.64051676602</v>
      </c>
      <c r="R17" s="31">
        <f t="shared" si="12"/>
        <v>2.073051887919712</v>
      </c>
      <c r="S17" s="31">
        <f t="shared" si="6"/>
        <v>1.4390713560229842</v>
      </c>
      <c r="T17" s="31">
        <f t="shared" si="7"/>
        <v>3.5121232439426961</v>
      </c>
      <c r="U17" s="31">
        <f t="shared" si="8"/>
        <v>13.709902327099444</v>
      </c>
      <c r="V17" s="31">
        <f t="shared" si="9"/>
        <v>17.222025571042138</v>
      </c>
      <c r="X17" s="30">
        <v>0.20186916289000001</v>
      </c>
      <c r="Y17" s="30">
        <v>0</v>
      </c>
      <c r="Z17" s="15">
        <v>0</v>
      </c>
      <c r="AA17" s="39">
        <f t="shared" si="13"/>
        <v>2.1192077748348153</v>
      </c>
      <c r="AB17" s="31">
        <f t="shared" si="14"/>
        <v>0</v>
      </c>
      <c r="AC17" s="31">
        <f t="shared" si="10"/>
        <v>0</v>
      </c>
      <c r="AE17" s="15">
        <v>0.41147463977999998</v>
      </c>
      <c r="AF17" s="15">
        <v>0.82645533504000002</v>
      </c>
      <c r="AG17" s="39">
        <f t="shared" si="15"/>
        <v>4.3196308107954566</v>
      </c>
      <c r="AH17" s="39">
        <f t="shared" si="16"/>
        <v>8.6760679367598481</v>
      </c>
    </row>
    <row r="18" spans="1:34" ht="15" x14ac:dyDescent="0.25">
      <c r="A18" s="40" t="s">
        <v>374</v>
      </c>
      <c r="B18" t="s">
        <v>718</v>
      </c>
      <c r="C18" t="s">
        <v>63</v>
      </c>
      <c r="D18">
        <v>2.1282613443999998</v>
      </c>
      <c r="E18">
        <v>1.9564362580000001E-2</v>
      </c>
      <c r="F18">
        <v>2.1086969818199996</v>
      </c>
      <c r="G18">
        <v>0</v>
      </c>
      <c r="H18" s="29">
        <f t="shared" si="0"/>
        <v>0</v>
      </c>
      <c r="I18" s="31">
        <f t="shared" si="11"/>
        <v>0.91926504381047214</v>
      </c>
      <c r="J18" s="31">
        <f t="shared" si="1"/>
        <v>99.080734956189517</v>
      </c>
      <c r="K18" s="31">
        <f t="shared" si="2"/>
        <v>0</v>
      </c>
      <c r="L18" s="31">
        <f t="shared" si="3"/>
        <v>0</v>
      </c>
      <c r="M18">
        <v>0</v>
      </c>
      <c r="N18">
        <v>0</v>
      </c>
      <c r="O18" s="15">
        <f t="shared" si="4"/>
        <v>0</v>
      </c>
      <c r="P18">
        <v>0.88769949914000001</v>
      </c>
      <c r="Q18" s="29">
        <f t="shared" si="5"/>
        <v>0.88769949914000001</v>
      </c>
      <c r="R18" s="31">
        <f t="shared" si="12"/>
        <v>0</v>
      </c>
      <c r="S18" s="31">
        <f t="shared" si="6"/>
        <v>0</v>
      </c>
      <c r="T18" s="31">
        <f t="shared" si="7"/>
        <v>0</v>
      </c>
      <c r="U18" s="31">
        <f t="shared" si="8"/>
        <v>41.710079519874974</v>
      </c>
      <c r="V18" s="31">
        <f t="shared" si="9"/>
        <v>41.710079519874974</v>
      </c>
      <c r="X18" s="30">
        <v>2.1282613443999998</v>
      </c>
      <c r="Y18" s="30">
        <v>0</v>
      </c>
      <c r="Z18" s="15">
        <v>0</v>
      </c>
      <c r="AA18" s="39">
        <f t="shared" si="13"/>
        <v>100</v>
      </c>
      <c r="AB18" s="31">
        <f t="shared" si="14"/>
        <v>0</v>
      </c>
      <c r="AC18" s="31">
        <f t="shared" si="10"/>
        <v>0</v>
      </c>
      <c r="AE18" s="15">
        <v>0</v>
      </c>
      <c r="AF18" s="15">
        <v>1.1574314051000001</v>
      </c>
      <c r="AG18" s="39">
        <f t="shared" si="15"/>
        <v>0</v>
      </c>
      <c r="AH18" s="39">
        <f t="shared" si="16"/>
        <v>54.383894541217806</v>
      </c>
    </row>
    <row r="19" spans="1:34" ht="15" x14ac:dyDescent="0.25">
      <c r="A19" s="40" t="s">
        <v>371</v>
      </c>
      <c r="B19" t="s">
        <v>715</v>
      </c>
      <c r="C19" t="s">
        <v>64</v>
      </c>
      <c r="D19">
        <v>4.4113365764000001</v>
      </c>
      <c r="E19">
        <v>0</v>
      </c>
      <c r="F19">
        <v>0</v>
      </c>
      <c r="G19">
        <v>0</v>
      </c>
      <c r="H19" s="29">
        <f t="shared" si="0"/>
        <v>4.4113365764000001</v>
      </c>
      <c r="I19" s="31">
        <f t="shared" si="11"/>
        <v>0</v>
      </c>
      <c r="J19" s="31">
        <f t="shared" si="1"/>
        <v>0</v>
      </c>
      <c r="K19" s="31">
        <f t="shared" si="2"/>
        <v>0</v>
      </c>
      <c r="L19" s="31">
        <f t="shared" si="3"/>
        <v>100</v>
      </c>
      <c r="M19">
        <v>8.3958887000000005E-4</v>
      </c>
      <c r="N19">
        <v>0</v>
      </c>
      <c r="O19" s="15">
        <f t="shared" si="4"/>
        <v>8.3958887000000005E-4</v>
      </c>
      <c r="P19">
        <v>1.2438672390000001E-2</v>
      </c>
      <c r="Q19" s="29">
        <f t="shared" si="5"/>
        <v>1.327826126E-2</v>
      </c>
      <c r="R19" s="31">
        <f t="shared" si="12"/>
        <v>1.9032528020910412E-2</v>
      </c>
      <c r="S19" s="31">
        <f t="shared" si="6"/>
        <v>0</v>
      </c>
      <c r="T19" s="31">
        <f t="shared" si="7"/>
        <v>1.9032528020910412E-2</v>
      </c>
      <c r="U19" s="31">
        <f t="shared" si="8"/>
        <v>0.2819706040238476</v>
      </c>
      <c r="V19" s="31">
        <f t="shared" si="9"/>
        <v>0.30100313204475804</v>
      </c>
      <c r="X19" s="30">
        <v>0</v>
      </c>
      <c r="Y19" s="30">
        <v>0</v>
      </c>
      <c r="Z19" s="15">
        <v>0</v>
      </c>
      <c r="AA19" s="39">
        <f t="shared" si="13"/>
        <v>0</v>
      </c>
      <c r="AB19" s="31">
        <f t="shared" si="14"/>
        <v>0</v>
      </c>
      <c r="AC19" s="31">
        <f t="shared" si="10"/>
        <v>0</v>
      </c>
      <c r="AE19" s="15">
        <v>0</v>
      </c>
      <c r="AF19" s="15">
        <v>1.2438672459999999E-2</v>
      </c>
      <c r="AG19" s="39">
        <f t="shared" si="15"/>
        <v>0</v>
      </c>
      <c r="AH19" s="39">
        <f t="shared" si="16"/>
        <v>0.28197060561066828</v>
      </c>
    </row>
    <row r="20" spans="1:34" ht="15" x14ac:dyDescent="0.25">
      <c r="A20" s="40" t="s">
        <v>359</v>
      </c>
      <c r="B20" t="s">
        <v>703</v>
      </c>
      <c r="C20" t="s">
        <v>63</v>
      </c>
      <c r="D20">
        <v>0.69175878725399997</v>
      </c>
      <c r="E20">
        <v>0</v>
      </c>
      <c r="F20">
        <v>0</v>
      </c>
      <c r="G20">
        <v>0</v>
      </c>
      <c r="H20" s="29">
        <f t="shared" si="0"/>
        <v>0.69175878725399997</v>
      </c>
      <c r="I20" s="31">
        <f t="shared" si="11"/>
        <v>0</v>
      </c>
      <c r="J20" s="31">
        <f t="shared" si="1"/>
        <v>0</v>
      </c>
      <c r="K20" s="31">
        <f t="shared" si="2"/>
        <v>0</v>
      </c>
      <c r="L20" s="31">
        <f t="shared" si="3"/>
        <v>100</v>
      </c>
      <c r="M20">
        <v>0</v>
      </c>
      <c r="N20">
        <v>0</v>
      </c>
      <c r="O20" s="15">
        <f t="shared" si="4"/>
        <v>0</v>
      </c>
      <c r="P20">
        <v>0</v>
      </c>
      <c r="Q20" s="29">
        <f t="shared" si="5"/>
        <v>0</v>
      </c>
      <c r="R20" s="31">
        <f t="shared" si="12"/>
        <v>0</v>
      </c>
      <c r="S20" s="31">
        <f t="shared" si="6"/>
        <v>0</v>
      </c>
      <c r="T20" s="31">
        <f t="shared" si="7"/>
        <v>0</v>
      </c>
      <c r="U20" s="31">
        <f t="shared" si="8"/>
        <v>0</v>
      </c>
      <c r="V20" s="31">
        <f t="shared" si="9"/>
        <v>0</v>
      </c>
      <c r="X20" s="30">
        <v>0</v>
      </c>
      <c r="Y20" s="30">
        <v>0</v>
      </c>
      <c r="Z20" s="15">
        <v>0</v>
      </c>
      <c r="AA20" s="39">
        <f t="shared" si="13"/>
        <v>0</v>
      </c>
      <c r="AB20" s="31">
        <f t="shared" si="14"/>
        <v>0</v>
      </c>
      <c r="AC20" s="31">
        <f t="shared" si="10"/>
        <v>0</v>
      </c>
      <c r="AE20" s="15">
        <v>0</v>
      </c>
      <c r="AF20" s="15">
        <v>0</v>
      </c>
      <c r="AG20" s="39">
        <f t="shared" si="15"/>
        <v>0</v>
      </c>
      <c r="AH20" s="39">
        <f t="shared" si="16"/>
        <v>0</v>
      </c>
    </row>
    <row r="21" spans="1:34" ht="15" x14ac:dyDescent="0.25">
      <c r="A21" s="40" t="s">
        <v>254</v>
      </c>
      <c r="B21" t="s">
        <v>601</v>
      </c>
      <c r="C21" t="s">
        <v>63</v>
      </c>
      <c r="D21">
        <v>0.33525467673999998</v>
      </c>
      <c r="E21">
        <v>0</v>
      </c>
      <c r="F21">
        <v>0</v>
      </c>
      <c r="G21">
        <v>0</v>
      </c>
      <c r="H21" s="29">
        <f t="shared" si="0"/>
        <v>0.33525467673999998</v>
      </c>
      <c r="I21" s="31">
        <f t="shared" si="11"/>
        <v>0</v>
      </c>
      <c r="J21" s="31">
        <f t="shared" si="1"/>
        <v>0</v>
      </c>
      <c r="K21" s="31">
        <f t="shared" si="2"/>
        <v>0</v>
      </c>
      <c r="L21" s="31">
        <f t="shared" si="3"/>
        <v>100</v>
      </c>
      <c r="M21">
        <v>0</v>
      </c>
      <c r="N21">
        <v>0</v>
      </c>
      <c r="O21" s="15">
        <f t="shared" si="4"/>
        <v>0</v>
      </c>
      <c r="P21">
        <v>0</v>
      </c>
      <c r="Q21" s="29">
        <f t="shared" si="5"/>
        <v>0</v>
      </c>
      <c r="R21" s="31">
        <f t="shared" si="12"/>
        <v>0</v>
      </c>
      <c r="S21" s="31">
        <f t="shared" si="6"/>
        <v>0</v>
      </c>
      <c r="T21" s="31">
        <f t="shared" si="7"/>
        <v>0</v>
      </c>
      <c r="U21" s="31">
        <f t="shared" si="8"/>
        <v>0</v>
      </c>
      <c r="V21" s="31">
        <f t="shared" si="9"/>
        <v>0</v>
      </c>
      <c r="X21" s="30">
        <v>0</v>
      </c>
      <c r="Y21" s="30">
        <v>0</v>
      </c>
      <c r="Z21" s="15">
        <v>0</v>
      </c>
      <c r="AA21" s="39">
        <f t="shared" si="13"/>
        <v>0</v>
      </c>
      <c r="AB21" s="31">
        <f t="shared" si="14"/>
        <v>0</v>
      </c>
      <c r="AC21" s="31">
        <f t="shared" si="10"/>
        <v>0</v>
      </c>
      <c r="AE21" s="15">
        <v>0</v>
      </c>
      <c r="AF21" s="15">
        <v>0</v>
      </c>
      <c r="AG21" s="39">
        <f t="shared" si="15"/>
        <v>0</v>
      </c>
      <c r="AH21" s="39">
        <f t="shared" si="16"/>
        <v>0</v>
      </c>
    </row>
    <row r="22" spans="1:34" ht="15" x14ac:dyDescent="0.25">
      <c r="A22" s="40" t="s">
        <v>382</v>
      </c>
      <c r="B22" t="s">
        <v>726</v>
      </c>
      <c r="C22" t="s">
        <v>67</v>
      </c>
      <c r="D22">
        <v>0.45087603165200002</v>
      </c>
      <c r="E22">
        <v>0</v>
      </c>
      <c r="F22">
        <v>0</v>
      </c>
      <c r="G22">
        <v>0</v>
      </c>
      <c r="H22" s="29">
        <f t="shared" si="0"/>
        <v>0.45087603165200002</v>
      </c>
      <c r="I22" s="31">
        <f t="shared" si="11"/>
        <v>0</v>
      </c>
      <c r="J22" s="31">
        <f t="shared" si="1"/>
        <v>0</v>
      </c>
      <c r="K22" s="31">
        <f t="shared" si="2"/>
        <v>0</v>
      </c>
      <c r="L22" s="31">
        <f t="shared" si="3"/>
        <v>100</v>
      </c>
      <c r="M22">
        <v>5.9613779000000004E-4</v>
      </c>
      <c r="N22">
        <v>1.9632650000000001E-4</v>
      </c>
      <c r="O22" s="15">
        <f t="shared" si="4"/>
        <v>7.9246429000000003E-4</v>
      </c>
      <c r="P22">
        <v>4.8900080999999998E-4</v>
      </c>
      <c r="Q22" s="29">
        <f t="shared" si="5"/>
        <v>1.2814650999999999E-3</v>
      </c>
      <c r="R22" s="31">
        <f t="shared" si="12"/>
        <v>0.13221767141086743</v>
      </c>
      <c r="S22" s="31">
        <f t="shared" si="6"/>
        <v>4.3543343672686252E-2</v>
      </c>
      <c r="T22" s="31">
        <f t="shared" si="7"/>
        <v>0.17576101508355368</v>
      </c>
      <c r="U22" s="31">
        <f t="shared" si="8"/>
        <v>0.10845571191893072</v>
      </c>
      <c r="V22" s="31">
        <f t="shared" si="9"/>
        <v>0.28421672700248435</v>
      </c>
      <c r="X22" s="30">
        <v>0</v>
      </c>
      <c r="Y22" s="30">
        <v>0</v>
      </c>
      <c r="Z22" s="15">
        <v>0</v>
      </c>
      <c r="AA22" s="39">
        <f t="shared" si="13"/>
        <v>0</v>
      </c>
      <c r="AB22" s="31">
        <f t="shared" si="14"/>
        <v>0</v>
      </c>
      <c r="AC22" s="31">
        <f t="shared" si="10"/>
        <v>0</v>
      </c>
      <c r="AE22" s="15">
        <v>1.9632628E-4</v>
      </c>
      <c r="AF22" s="15">
        <v>4.8900082000000004E-4</v>
      </c>
      <c r="AG22" s="39">
        <f t="shared" si="15"/>
        <v>4.3543294878786248E-2</v>
      </c>
      <c r="AH22" s="39">
        <f t="shared" si="16"/>
        <v>0.10845571413683527</v>
      </c>
    </row>
    <row r="23" spans="1:34" ht="15" x14ac:dyDescent="0.25">
      <c r="A23" s="40" t="s">
        <v>383</v>
      </c>
      <c r="B23" t="s">
        <v>727</v>
      </c>
      <c r="C23" t="s">
        <v>63</v>
      </c>
      <c r="D23">
        <v>2.8182006134900002</v>
      </c>
      <c r="E23">
        <v>0</v>
      </c>
      <c r="F23">
        <v>0</v>
      </c>
      <c r="G23">
        <v>0</v>
      </c>
      <c r="H23" s="29">
        <f t="shared" si="0"/>
        <v>2.8182006134900002</v>
      </c>
      <c r="I23" s="31">
        <f t="shared" si="11"/>
        <v>0</v>
      </c>
      <c r="J23" s="31">
        <f t="shared" si="1"/>
        <v>0</v>
      </c>
      <c r="K23" s="31">
        <f t="shared" si="2"/>
        <v>0</v>
      </c>
      <c r="L23" s="31">
        <f t="shared" si="3"/>
        <v>100</v>
      </c>
      <c r="M23">
        <v>9.6327494190000001E-2</v>
      </c>
      <c r="N23">
        <v>8.944683464E-2</v>
      </c>
      <c r="O23" s="15">
        <f t="shared" si="4"/>
        <v>0.18577432883</v>
      </c>
      <c r="P23">
        <v>0.31943635340999998</v>
      </c>
      <c r="Q23" s="29">
        <f t="shared" si="5"/>
        <v>0.50521068223999999</v>
      </c>
      <c r="R23" s="31">
        <f t="shared" si="12"/>
        <v>3.4180495784758937</v>
      </c>
      <c r="S23" s="31">
        <f t="shared" si="6"/>
        <v>3.1738987711464204</v>
      </c>
      <c r="T23" s="31">
        <f t="shared" si="7"/>
        <v>6.5919483496223146</v>
      </c>
      <c r="U23" s="31">
        <f t="shared" si="8"/>
        <v>11.334762751840321</v>
      </c>
      <c r="V23" s="31">
        <f t="shared" si="9"/>
        <v>17.926711101462637</v>
      </c>
      <c r="X23" s="30">
        <v>0</v>
      </c>
      <c r="Y23" s="30">
        <v>0</v>
      </c>
      <c r="Z23" s="15">
        <v>0</v>
      </c>
      <c r="AA23" s="39">
        <f t="shared" si="13"/>
        <v>0</v>
      </c>
      <c r="AB23" s="31">
        <f t="shared" si="14"/>
        <v>0</v>
      </c>
      <c r="AC23" s="31">
        <f t="shared" si="10"/>
        <v>0</v>
      </c>
      <c r="AE23" s="15">
        <v>0.16992300119000001</v>
      </c>
      <c r="AF23" s="15">
        <v>0.24894565958000001</v>
      </c>
      <c r="AG23" s="39">
        <f t="shared" si="15"/>
        <v>6.0294856362113602</v>
      </c>
      <c r="AH23" s="39">
        <f t="shared" si="16"/>
        <v>8.8334967492506138</v>
      </c>
    </row>
    <row r="24" spans="1:34" ht="15" x14ac:dyDescent="0.25">
      <c r="A24" s="40" t="s">
        <v>384</v>
      </c>
      <c r="B24" t="s">
        <v>728</v>
      </c>
      <c r="C24" t="s">
        <v>63</v>
      </c>
      <c r="D24">
        <v>1.8328081966900001</v>
      </c>
      <c r="E24">
        <v>0</v>
      </c>
      <c r="F24">
        <v>0</v>
      </c>
      <c r="G24">
        <v>0</v>
      </c>
      <c r="H24" s="29">
        <f t="shared" si="0"/>
        <v>1.8328081966900001</v>
      </c>
      <c r="I24" s="31">
        <f t="shared" si="11"/>
        <v>0</v>
      </c>
      <c r="J24" s="31">
        <f t="shared" si="1"/>
        <v>0</v>
      </c>
      <c r="K24" s="31">
        <f t="shared" si="2"/>
        <v>0</v>
      </c>
      <c r="L24" s="31">
        <f t="shared" si="3"/>
        <v>100</v>
      </c>
      <c r="M24">
        <v>0</v>
      </c>
      <c r="N24">
        <v>1.120566416E-2</v>
      </c>
      <c r="O24" s="15">
        <f t="shared" si="4"/>
        <v>1.120566416E-2</v>
      </c>
      <c r="P24">
        <v>0.10303851371</v>
      </c>
      <c r="Q24" s="29">
        <f t="shared" si="5"/>
        <v>0.11424417787</v>
      </c>
      <c r="R24" s="31">
        <f t="shared" si="12"/>
        <v>0</v>
      </c>
      <c r="S24" s="31">
        <f t="shared" si="6"/>
        <v>0.6113931714315286</v>
      </c>
      <c r="T24" s="31">
        <f t="shared" si="7"/>
        <v>0.6113931714315286</v>
      </c>
      <c r="U24" s="31">
        <f t="shared" si="8"/>
        <v>5.6218928907064392</v>
      </c>
      <c r="V24" s="31">
        <f t="shared" si="9"/>
        <v>6.2332860621379682</v>
      </c>
      <c r="X24" s="30">
        <v>0</v>
      </c>
      <c r="Y24" s="30">
        <v>0</v>
      </c>
      <c r="Z24" s="15">
        <v>0</v>
      </c>
      <c r="AA24" s="39">
        <f t="shared" si="13"/>
        <v>0</v>
      </c>
      <c r="AB24" s="31">
        <f t="shared" si="14"/>
        <v>0</v>
      </c>
      <c r="AC24" s="31">
        <f t="shared" si="10"/>
        <v>0</v>
      </c>
      <c r="AE24" s="15">
        <v>1.440728241E-2</v>
      </c>
      <c r="AF24" s="15">
        <v>0.10263831146000001</v>
      </c>
      <c r="AG24" s="39">
        <f t="shared" si="15"/>
        <v>0.78607693025484859</v>
      </c>
      <c r="AH24" s="39">
        <f t="shared" si="16"/>
        <v>5.6000574225585584</v>
      </c>
    </row>
    <row r="25" spans="1:34" ht="15" x14ac:dyDescent="0.25">
      <c r="A25" s="40" t="s">
        <v>385</v>
      </c>
      <c r="B25" t="s">
        <v>729</v>
      </c>
      <c r="C25" t="s">
        <v>63</v>
      </c>
      <c r="D25">
        <v>0.89410774714999997</v>
      </c>
      <c r="E25">
        <v>0</v>
      </c>
      <c r="F25">
        <v>0</v>
      </c>
      <c r="G25">
        <v>0</v>
      </c>
      <c r="H25" s="29">
        <f t="shared" si="0"/>
        <v>0.89410774714999997</v>
      </c>
      <c r="I25" s="31">
        <f t="shared" si="11"/>
        <v>0</v>
      </c>
      <c r="J25" s="31">
        <f t="shared" si="1"/>
        <v>0</v>
      </c>
      <c r="K25" s="31">
        <f t="shared" si="2"/>
        <v>0</v>
      </c>
      <c r="L25" s="31">
        <f t="shared" si="3"/>
        <v>100</v>
      </c>
      <c r="M25">
        <v>0.14011041578</v>
      </c>
      <c r="N25">
        <v>8.2679970379999995E-2</v>
      </c>
      <c r="O25" s="15">
        <f t="shared" si="4"/>
        <v>0.22279038615999999</v>
      </c>
      <c r="P25">
        <v>0.33833363992999999</v>
      </c>
      <c r="Q25" s="29">
        <f t="shared" si="5"/>
        <v>0.56112402609000001</v>
      </c>
      <c r="R25" s="31">
        <f t="shared" si="12"/>
        <v>15.670417377168121</v>
      </c>
      <c r="S25" s="31">
        <f t="shared" si="6"/>
        <v>9.2472043379050586</v>
      </c>
      <c r="T25" s="31">
        <f t="shared" si="7"/>
        <v>24.917621715073178</v>
      </c>
      <c r="U25" s="31">
        <f t="shared" si="8"/>
        <v>37.840365549728254</v>
      </c>
      <c r="V25" s="31">
        <f t="shared" si="9"/>
        <v>62.757987264801443</v>
      </c>
      <c r="X25" s="30">
        <v>0</v>
      </c>
      <c r="Y25" s="30">
        <v>0</v>
      </c>
      <c r="Z25" s="15">
        <v>0</v>
      </c>
      <c r="AA25" s="39">
        <f t="shared" si="13"/>
        <v>0</v>
      </c>
      <c r="AB25" s="31">
        <f t="shared" si="14"/>
        <v>0</v>
      </c>
      <c r="AC25" s="31">
        <f t="shared" si="10"/>
        <v>0</v>
      </c>
      <c r="AE25" s="15">
        <v>0.24723327799</v>
      </c>
      <c r="AF25" s="15">
        <v>0.18098577225000001</v>
      </c>
      <c r="AG25" s="39">
        <f t="shared" si="15"/>
        <v>27.651396465142465</v>
      </c>
      <c r="AH25" s="39">
        <f t="shared" si="16"/>
        <v>20.242053916532829</v>
      </c>
    </row>
    <row r="26" spans="1:34" ht="15" x14ac:dyDescent="0.25">
      <c r="A26" s="40" t="s">
        <v>386</v>
      </c>
      <c r="B26" t="s">
        <v>730</v>
      </c>
      <c r="C26" t="s">
        <v>63</v>
      </c>
      <c r="D26">
        <v>1.30423757367</v>
      </c>
      <c r="E26">
        <v>0.28054114053000001</v>
      </c>
      <c r="F26">
        <v>5.6446000000000001E-7</v>
      </c>
      <c r="G26">
        <v>0.26279321073</v>
      </c>
      <c r="H26" s="29">
        <f t="shared" si="0"/>
        <v>0.76090265795000001</v>
      </c>
      <c r="I26" s="31">
        <f t="shared" si="11"/>
        <v>21.509972277564739</v>
      </c>
      <c r="J26" s="31">
        <f t="shared" si="1"/>
        <v>4.3278924897989517E-5</v>
      </c>
      <c r="K26" s="31">
        <f t="shared" si="2"/>
        <v>20.149182636298768</v>
      </c>
      <c r="L26" s="31">
        <f t="shared" si="3"/>
        <v>58.340801807211598</v>
      </c>
      <c r="M26">
        <v>9.6098051600000001E-3</v>
      </c>
      <c r="N26">
        <v>5.2316678399999999E-3</v>
      </c>
      <c r="O26" s="15">
        <f t="shared" si="4"/>
        <v>1.4841473000000001E-2</v>
      </c>
      <c r="P26">
        <v>0.16628800417</v>
      </c>
      <c r="Q26" s="29">
        <f t="shared" si="5"/>
        <v>0.18112947717</v>
      </c>
      <c r="R26" s="31">
        <f t="shared" si="12"/>
        <v>0.73681400950280296</v>
      </c>
      <c r="S26" s="31">
        <f t="shared" si="6"/>
        <v>0.40112844052472629</v>
      </c>
      <c r="T26" s="31">
        <f t="shared" si="7"/>
        <v>1.1379424500275293</v>
      </c>
      <c r="U26" s="31">
        <f t="shared" si="8"/>
        <v>12.749824688923923</v>
      </c>
      <c r="V26" s="31">
        <f t="shared" si="9"/>
        <v>13.887767138951451</v>
      </c>
      <c r="X26" s="30">
        <v>0.28054104953999998</v>
      </c>
      <c r="Y26" s="30">
        <v>0.26279386624000001</v>
      </c>
      <c r="Z26" s="15">
        <v>0</v>
      </c>
      <c r="AA26" s="39">
        <f t="shared" si="13"/>
        <v>21.509965301075038</v>
      </c>
      <c r="AB26" s="31">
        <f t="shared" si="14"/>
        <v>20.149232896313755</v>
      </c>
      <c r="AC26" s="31">
        <f t="shared" si="10"/>
        <v>0</v>
      </c>
      <c r="AE26" s="15">
        <v>5.5939908609999998E-2</v>
      </c>
      <c r="AF26" s="15">
        <v>9.7904964799999994E-2</v>
      </c>
      <c r="AG26" s="39">
        <f t="shared" si="15"/>
        <v>4.2890888699510805</v>
      </c>
      <c r="AH26" s="39">
        <f t="shared" si="16"/>
        <v>7.5066818175238401</v>
      </c>
    </row>
    <row r="27" spans="1:34" ht="15" x14ac:dyDescent="0.25">
      <c r="A27" s="40" t="s">
        <v>387</v>
      </c>
      <c r="B27" t="s">
        <v>731</v>
      </c>
      <c r="C27" t="s">
        <v>51</v>
      </c>
      <c r="D27">
        <v>6.7314498304999999</v>
      </c>
      <c r="E27">
        <v>0</v>
      </c>
      <c r="F27">
        <v>0</v>
      </c>
      <c r="G27">
        <v>0</v>
      </c>
      <c r="H27" s="29">
        <f t="shared" si="0"/>
        <v>6.7314498304999999</v>
      </c>
      <c r="I27" s="31">
        <f t="shared" si="11"/>
        <v>0</v>
      </c>
      <c r="J27" s="31">
        <f t="shared" si="1"/>
        <v>0</v>
      </c>
      <c r="K27" s="31">
        <f t="shared" si="2"/>
        <v>0</v>
      </c>
      <c r="L27" s="31">
        <f t="shared" si="3"/>
        <v>100</v>
      </c>
      <c r="M27">
        <v>1.6746747070000002E-2</v>
      </c>
      <c r="N27">
        <v>9.6383156200000007E-3</v>
      </c>
      <c r="O27" s="15">
        <f t="shared" si="4"/>
        <v>2.6385062690000002E-2</v>
      </c>
      <c r="P27">
        <v>0.10243350038</v>
      </c>
      <c r="Q27" s="29">
        <f t="shared" si="5"/>
        <v>0.12881856307</v>
      </c>
      <c r="R27" s="31">
        <f t="shared" si="12"/>
        <v>0.24878365718661358</v>
      </c>
      <c r="S27" s="31">
        <f t="shared" si="6"/>
        <v>0.14318335370084878</v>
      </c>
      <c r="T27" s="31">
        <f t="shared" si="7"/>
        <v>0.39196701088746239</v>
      </c>
      <c r="U27" s="31">
        <f t="shared" si="8"/>
        <v>1.5217152761932033</v>
      </c>
      <c r="V27" s="31">
        <f t="shared" si="9"/>
        <v>1.9136822870806658</v>
      </c>
      <c r="X27" s="30">
        <v>0</v>
      </c>
      <c r="Y27" s="30">
        <v>0</v>
      </c>
      <c r="Z27" s="15">
        <v>0</v>
      </c>
      <c r="AA27" s="39">
        <f t="shared" si="13"/>
        <v>0</v>
      </c>
      <c r="AB27" s="31">
        <f t="shared" si="14"/>
        <v>0</v>
      </c>
      <c r="AC27" s="31">
        <f t="shared" si="10"/>
        <v>0</v>
      </c>
      <c r="AE27" s="15">
        <v>3.1533981590000003E-2</v>
      </c>
      <c r="AF27" s="15">
        <v>7.1733355949999994E-2</v>
      </c>
      <c r="AG27" s="39">
        <f t="shared" si="15"/>
        <v>0.4684575000042408</v>
      </c>
      <c r="AH27" s="39">
        <f t="shared" si="16"/>
        <v>1.0656449614313142</v>
      </c>
    </row>
    <row r="28" spans="1:34" ht="15" x14ac:dyDescent="0.25">
      <c r="A28" s="40" t="s">
        <v>388</v>
      </c>
      <c r="B28" t="s">
        <v>732</v>
      </c>
      <c r="C28" t="s">
        <v>64</v>
      </c>
      <c r="D28">
        <v>0.81354508017500005</v>
      </c>
      <c r="E28">
        <v>0</v>
      </c>
      <c r="F28">
        <v>0</v>
      </c>
      <c r="G28">
        <v>0</v>
      </c>
      <c r="H28" s="29">
        <f t="shared" si="0"/>
        <v>0.81354508017500005</v>
      </c>
      <c r="I28" s="31">
        <f t="shared" si="11"/>
        <v>0</v>
      </c>
      <c r="J28" s="31">
        <f t="shared" si="1"/>
        <v>0</v>
      </c>
      <c r="K28" s="31">
        <f t="shared" si="2"/>
        <v>0</v>
      </c>
      <c r="L28" s="31">
        <f t="shared" si="3"/>
        <v>100</v>
      </c>
      <c r="M28">
        <v>0</v>
      </c>
      <c r="N28">
        <v>0</v>
      </c>
      <c r="O28" s="15">
        <f t="shared" si="4"/>
        <v>0</v>
      </c>
      <c r="P28">
        <v>2.4674301000000002E-4</v>
      </c>
      <c r="Q28" s="29">
        <f t="shared" si="5"/>
        <v>2.4674301000000002E-4</v>
      </c>
      <c r="R28" s="31">
        <f t="shared" si="12"/>
        <v>0</v>
      </c>
      <c r="S28" s="31">
        <f t="shared" si="6"/>
        <v>0</v>
      </c>
      <c r="T28" s="31">
        <f t="shared" si="7"/>
        <v>0</v>
      </c>
      <c r="U28" s="31">
        <f t="shared" si="8"/>
        <v>3.0329359246684111E-2</v>
      </c>
      <c r="V28" s="31">
        <f t="shared" si="9"/>
        <v>3.0329359246684111E-2</v>
      </c>
      <c r="X28" s="30">
        <v>0</v>
      </c>
      <c r="Y28" s="30">
        <v>0</v>
      </c>
      <c r="Z28" s="15">
        <v>0</v>
      </c>
      <c r="AA28" s="39">
        <f t="shared" si="13"/>
        <v>0</v>
      </c>
      <c r="AB28" s="31">
        <f t="shared" si="14"/>
        <v>0</v>
      </c>
      <c r="AC28" s="31">
        <f t="shared" si="10"/>
        <v>0</v>
      </c>
      <c r="AE28" s="15">
        <v>1.272436E-5</v>
      </c>
      <c r="AF28" s="15">
        <v>2.53321E-6</v>
      </c>
      <c r="AG28" s="39">
        <f t="shared" si="15"/>
        <v>1.5640632965616223E-3</v>
      </c>
      <c r="AH28" s="39">
        <f t="shared" si="16"/>
        <v>3.1137918005171711E-4</v>
      </c>
    </row>
    <row r="29" spans="1:34" ht="15" x14ac:dyDescent="0.25">
      <c r="A29" s="40" t="s">
        <v>389</v>
      </c>
      <c r="B29" t="s">
        <v>733</v>
      </c>
      <c r="C29" t="s">
        <v>63</v>
      </c>
      <c r="D29">
        <v>0.13992396369599999</v>
      </c>
      <c r="E29">
        <v>0</v>
      </c>
      <c r="F29">
        <v>0</v>
      </c>
      <c r="G29">
        <v>0</v>
      </c>
      <c r="H29" s="29">
        <f t="shared" si="0"/>
        <v>0.13992396369599999</v>
      </c>
      <c r="I29" s="31">
        <f t="shared" si="11"/>
        <v>0</v>
      </c>
      <c r="J29" s="31">
        <f t="shared" si="1"/>
        <v>0</v>
      </c>
      <c r="K29" s="31">
        <f t="shared" si="2"/>
        <v>0</v>
      </c>
      <c r="L29" s="31">
        <f t="shared" si="3"/>
        <v>100</v>
      </c>
      <c r="M29">
        <v>0</v>
      </c>
      <c r="N29">
        <v>0</v>
      </c>
      <c r="O29" s="15">
        <f t="shared" si="4"/>
        <v>0</v>
      </c>
      <c r="P29">
        <v>2.9256637870000001E-2</v>
      </c>
      <c r="Q29" s="29">
        <f t="shared" si="5"/>
        <v>2.9256637870000001E-2</v>
      </c>
      <c r="R29" s="31">
        <f t="shared" si="12"/>
        <v>0</v>
      </c>
      <c r="S29" s="31">
        <f t="shared" si="6"/>
        <v>0</v>
      </c>
      <c r="T29" s="31">
        <f t="shared" si="7"/>
        <v>0</v>
      </c>
      <c r="U29" s="31">
        <f t="shared" si="8"/>
        <v>20.908954475848915</v>
      </c>
      <c r="V29" s="31">
        <f t="shared" si="9"/>
        <v>20.908954475848915</v>
      </c>
      <c r="X29" s="30">
        <v>0</v>
      </c>
      <c r="Y29" s="30">
        <v>0</v>
      </c>
      <c r="Z29" s="15">
        <v>0</v>
      </c>
      <c r="AA29" s="39">
        <f t="shared" si="13"/>
        <v>0</v>
      </c>
      <c r="AB29" s="31">
        <f t="shared" si="14"/>
        <v>0</v>
      </c>
      <c r="AC29" s="31">
        <f t="shared" si="10"/>
        <v>0</v>
      </c>
      <c r="AE29" s="15">
        <v>1.160428872E-2</v>
      </c>
      <c r="AF29" s="15">
        <v>1.038119863E-2</v>
      </c>
      <c r="AG29" s="39">
        <f t="shared" si="15"/>
        <v>8.2932818750129016</v>
      </c>
      <c r="AH29" s="39">
        <f t="shared" si="16"/>
        <v>7.4191713526314054</v>
      </c>
    </row>
    <row r="30" spans="1:34" ht="15" x14ac:dyDescent="0.25">
      <c r="A30" s="40" t="s">
        <v>377</v>
      </c>
      <c r="B30" t="s">
        <v>721</v>
      </c>
      <c r="C30" t="s">
        <v>63</v>
      </c>
      <c r="D30">
        <v>6.7934761407900002</v>
      </c>
      <c r="E30">
        <v>1.0250737855500001</v>
      </c>
      <c r="F30">
        <v>2.8167500000000002E-6</v>
      </c>
      <c r="G30">
        <v>0.11085634106</v>
      </c>
      <c r="H30" s="29">
        <f t="shared" si="0"/>
        <v>5.6575431974299999</v>
      </c>
      <c r="I30" s="31">
        <f t="shared" si="11"/>
        <v>15.089090832234767</v>
      </c>
      <c r="J30" s="31">
        <f t="shared" si="1"/>
        <v>4.1462572939461977E-5</v>
      </c>
      <c r="K30" s="31">
        <f t="shared" si="2"/>
        <v>1.6318058496501724</v>
      </c>
      <c r="L30" s="31">
        <f t="shared" si="3"/>
        <v>83.279061855542125</v>
      </c>
      <c r="M30">
        <v>0.94089440721999995</v>
      </c>
      <c r="N30">
        <v>0.30622764116000001</v>
      </c>
      <c r="O30" s="15">
        <f t="shared" si="4"/>
        <v>1.2471220483800001</v>
      </c>
      <c r="P30">
        <v>0.90271008494000005</v>
      </c>
      <c r="Q30" s="29">
        <f t="shared" si="5"/>
        <v>2.1498321333200003</v>
      </c>
      <c r="R30" s="31">
        <f t="shared" si="12"/>
        <v>13.849969996517647</v>
      </c>
      <c r="S30" s="31">
        <f t="shared" si="6"/>
        <v>4.5076722846102379</v>
      </c>
      <c r="T30" s="31">
        <f t="shared" si="7"/>
        <v>18.357642281127887</v>
      </c>
      <c r="U30" s="31">
        <f t="shared" si="8"/>
        <v>13.287896597146592</v>
      </c>
      <c r="V30" s="31">
        <f t="shared" si="9"/>
        <v>31.645538878274483</v>
      </c>
      <c r="X30" s="30">
        <v>0.52312675150999999</v>
      </c>
      <c r="Y30" s="30">
        <v>0.15993170741000001</v>
      </c>
      <c r="Z30" s="15">
        <v>0</v>
      </c>
      <c r="AA30" s="39">
        <f t="shared" si="13"/>
        <v>7.7004281853438075</v>
      </c>
      <c r="AB30" s="31">
        <f t="shared" si="14"/>
        <v>2.3541954677624268</v>
      </c>
      <c r="AC30" s="31">
        <f t="shared" si="10"/>
        <v>0</v>
      </c>
      <c r="AE30" s="15">
        <v>0.71336327124999999</v>
      </c>
      <c r="AF30" s="15">
        <v>0.50157723062000004</v>
      </c>
      <c r="AG30" s="39">
        <f t="shared" si="15"/>
        <v>10.500710629816744</v>
      </c>
      <c r="AH30" s="39">
        <f t="shared" si="16"/>
        <v>7.3832191388497694</v>
      </c>
    </row>
    <row r="31" spans="1:34" ht="15" x14ac:dyDescent="0.25">
      <c r="A31" s="40" t="s">
        <v>366</v>
      </c>
      <c r="B31" t="s">
        <v>710</v>
      </c>
      <c r="C31" t="s">
        <v>63</v>
      </c>
      <c r="D31">
        <v>0.62947128188199997</v>
      </c>
      <c r="E31">
        <v>0</v>
      </c>
      <c r="F31">
        <v>0</v>
      </c>
      <c r="G31">
        <v>0</v>
      </c>
      <c r="H31" s="29">
        <f t="shared" si="0"/>
        <v>0.62947128188199997</v>
      </c>
      <c r="I31" s="31">
        <f t="shared" si="11"/>
        <v>0</v>
      </c>
      <c r="J31" s="31">
        <f t="shared" si="1"/>
        <v>0</v>
      </c>
      <c r="K31" s="31">
        <f t="shared" si="2"/>
        <v>0</v>
      </c>
      <c r="L31" s="31">
        <f t="shared" si="3"/>
        <v>100</v>
      </c>
      <c r="M31">
        <v>0</v>
      </c>
      <c r="N31">
        <v>0</v>
      </c>
      <c r="O31" s="15">
        <f t="shared" si="4"/>
        <v>0</v>
      </c>
      <c r="P31">
        <v>0</v>
      </c>
      <c r="Q31" s="29">
        <f t="shared" si="5"/>
        <v>0</v>
      </c>
      <c r="R31" s="31">
        <f t="shared" si="12"/>
        <v>0</v>
      </c>
      <c r="S31" s="31">
        <f t="shared" si="6"/>
        <v>0</v>
      </c>
      <c r="T31" s="31">
        <f t="shared" si="7"/>
        <v>0</v>
      </c>
      <c r="U31" s="31">
        <f t="shared" si="8"/>
        <v>0</v>
      </c>
      <c r="V31" s="31">
        <f t="shared" si="9"/>
        <v>0</v>
      </c>
      <c r="X31" s="30">
        <v>0</v>
      </c>
      <c r="Y31" s="30">
        <v>0</v>
      </c>
      <c r="Z31" s="15">
        <v>0</v>
      </c>
      <c r="AA31" s="39">
        <f t="shared" si="13"/>
        <v>0</v>
      </c>
      <c r="AB31" s="31">
        <f t="shared" si="14"/>
        <v>0</v>
      </c>
      <c r="AC31" s="31">
        <f t="shared" si="10"/>
        <v>0</v>
      </c>
      <c r="AE31" s="15">
        <v>0</v>
      </c>
      <c r="AF31" s="15">
        <v>0</v>
      </c>
      <c r="AG31" s="39">
        <f t="shared" si="15"/>
        <v>0</v>
      </c>
      <c r="AH31" s="39">
        <f t="shared" si="16"/>
        <v>0</v>
      </c>
    </row>
    <row r="32" spans="1:34" ht="15" x14ac:dyDescent="0.25">
      <c r="A32" s="40" t="s">
        <v>184</v>
      </c>
      <c r="B32" t="s">
        <v>532</v>
      </c>
      <c r="C32" t="s">
        <v>64</v>
      </c>
      <c r="D32">
        <v>52.540174313100003</v>
      </c>
      <c r="E32">
        <v>0</v>
      </c>
      <c r="F32">
        <v>0</v>
      </c>
      <c r="G32">
        <v>0</v>
      </c>
      <c r="H32" s="29">
        <f t="shared" si="0"/>
        <v>52.540174313100003</v>
      </c>
      <c r="I32" s="31">
        <f t="shared" si="11"/>
        <v>0</v>
      </c>
      <c r="J32" s="31">
        <f t="shared" si="1"/>
        <v>0</v>
      </c>
      <c r="K32" s="31">
        <f t="shared" si="2"/>
        <v>0</v>
      </c>
      <c r="L32" s="31">
        <f t="shared" si="3"/>
        <v>100</v>
      </c>
      <c r="M32">
        <v>2.4452595020399999</v>
      </c>
      <c r="N32">
        <v>1.2023438961299999</v>
      </c>
      <c r="O32" s="15">
        <f t="shared" si="4"/>
        <v>3.6476033981699998</v>
      </c>
      <c r="P32">
        <v>3.53744697598</v>
      </c>
      <c r="Q32" s="29">
        <f t="shared" si="5"/>
        <v>7.1850503741500003</v>
      </c>
      <c r="R32" s="31">
        <f t="shared" si="12"/>
        <v>4.6540757315879633</v>
      </c>
      <c r="S32" s="31">
        <f t="shared" si="6"/>
        <v>2.288427687667979</v>
      </c>
      <c r="T32" s="31">
        <f t="shared" si="7"/>
        <v>6.9425034192559423</v>
      </c>
      <c r="U32" s="31">
        <f t="shared" si="8"/>
        <v>6.7328421007883819</v>
      </c>
      <c r="V32" s="31">
        <f t="shared" si="9"/>
        <v>13.675345520044324</v>
      </c>
      <c r="X32" s="30">
        <v>0</v>
      </c>
      <c r="Y32" s="30">
        <v>0</v>
      </c>
      <c r="Z32" s="15">
        <v>0</v>
      </c>
      <c r="AA32" s="39">
        <f t="shared" si="13"/>
        <v>0</v>
      </c>
      <c r="AB32" s="31">
        <f t="shared" si="14"/>
        <v>0</v>
      </c>
      <c r="AC32" s="31">
        <f t="shared" si="10"/>
        <v>0</v>
      </c>
      <c r="AE32" s="15">
        <v>2.41778951527</v>
      </c>
      <c r="AF32" s="15">
        <v>1.9271311688699999</v>
      </c>
      <c r="AG32" s="39">
        <f t="shared" si="15"/>
        <v>4.6017919561168359</v>
      </c>
      <c r="AH32" s="39">
        <f t="shared" si="16"/>
        <v>3.6679192523910267</v>
      </c>
    </row>
    <row r="33" spans="1:34" ht="15" x14ac:dyDescent="0.25">
      <c r="A33" s="40" t="s">
        <v>392</v>
      </c>
      <c r="B33" t="s">
        <v>736</v>
      </c>
      <c r="C33" t="s">
        <v>63</v>
      </c>
      <c r="D33">
        <v>0.42320898171499999</v>
      </c>
      <c r="E33">
        <v>0</v>
      </c>
      <c r="F33">
        <v>0.42320898171499999</v>
      </c>
      <c r="G33">
        <v>0</v>
      </c>
      <c r="H33" s="29">
        <f t="shared" si="0"/>
        <v>0</v>
      </c>
      <c r="I33" s="31">
        <f t="shared" si="11"/>
        <v>0</v>
      </c>
      <c r="J33" s="31">
        <f t="shared" si="1"/>
        <v>100</v>
      </c>
      <c r="K33" s="31">
        <f t="shared" si="2"/>
        <v>0</v>
      </c>
      <c r="L33" s="31">
        <f t="shared" si="3"/>
        <v>0</v>
      </c>
      <c r="M33">
        <v>1.89837833E-3</v>
      </c>
      <c r="N33">
        <v>2.61364282E-3</v>
      </c>
      <c r="O33" s="15">
        <f t="shared" si="4"/>
        <v>4.51202115E-3</v>
      </c>
      <c r="P33">
        <v>2.5446353299999999E-3</v>
      </c>
      <c r="Q33" s="29">
        <f t="shared" si="5"/>
        <v>7.0566564799999995E-3</v>
      </c>
      <c r="R33" s="31">
        <f t="shared" si="12"/>
        <v>0.44856759001358282</v>
      </c>
      <c r="S33" s="31">
        <f t="shared" si="6"/>
        <v>0.61757735136162484</v>
      </c>
      <c r="T33" s="31">
        <f t="shared" si="7"/>
        <v>1.0661449413752078</v>
      </c>
      <c r="U33" s="31">
        <f t="shared" si="8"/>
        <v>0.60127157974960566</v>
      </c>
      <c r="V33" s="31">
        <f t="shared" si="9"/>
        <v>1.6674165211248131</v>
      </c>
      <c r="X33" s="30">
        <v>0.42320898171499999</v>
      </c>
      <c r="Y33" s="30">
        <v>0</v>
      </c>
      <c r="Z33" s="15">
        <v>0</v>
      </c>
      <c r="AA33" s="39">
        <f t="shared" si="13"/>
        <v>100</v>
      </c>
      <c r="AB33" s="31">
        <f t="shared" si="14"/>
        <v>0</v>
      </c>
      <c r="AC33" s="31">
        <f t="shared" si="10"/>
        <v>0</v>
      </c>
      <c r="AE33" s="15">
        <v>2.2134853099999999E-3</v>
      </c>
      <c r="AF33" s="15">
        <v>1.94697486E-3</v>
      </c>
      <c r="AG33" s="39">
        <f t="shared" si="15"/>
        <v>0.52302418087398228</v>
      </c>
      <c r="AH33" s="39">
        <f t="shared" si="16"/>
        <v>0.46005045831261299</v>
      </c>
    </row>
    <row r="34" spans="1:34" ht="15" x14ac:dyDescent="0.25">
      <c r="A34" s="40" t="s">
        <v>394</v>
      </c>
      <c r="B34" t="s">
        <v>738</v>
      </c>
      <c r="C34" t="s">
        <v>63</v>
      </c>
      <c r="D34">
        <v>0.85657805922200003</v>
      </c>
      <c r="E34">
        <v>0</v>
      </c>
      <c r="F34">
        <v>0</v>
      </c>
      <c r="G34">
        <v>0</v>
      </c>
      <c r="H34" s="29">
        <f t="shared" si="0"/>
        <v>0.85657805922200003</v>
      </c>
      <c r="I34" s="31">
        <f t="shared" si="11"/>
        <v>0</v>
      </c>
      <c r="J34" s="31">
        <f t="shared" si="1"/>
        <v>0</v>
      </c>
      <c r="K34" s="31">
        <f t="shared" si="2"/>
        <v>0</v>
      </c>
      <c r="L34" s="31">
        <f t="shared" si="3"/>
        <v>100</v>
      </c>
      <c r="M34">
        <v>0</v>
      </c>
      <c r="N34">
        <v>0</v>
      </c>
      <c r="O34" s="15">
        <f t="shared" si="4"/>
        <v>0</v>
      </c>
      <c r="P34">
        <v>0</v>
      </c>
      <c r="Q34" s="29">
        <f t="shared" si="5"/>
        <v>0</v>
      </c>
      <c r="R34" s="31">
        <f t="shared" si="12"/>
        <v>0</v>
      </c>
      <c r="S34" s="31">
        <f t="shared" si="6"/>
        <v>0</v>
      </c>
      <c r="T34" s="31">
        <f t="shared" si="7"/>
        <v>0</v>
      </c>
      <c r="U34" s="31">
        <f t="shared" si="8"/>
        <v>0</v>
      </c>
      <c r="V34" s="31">
        <f t="shared" si="9"/>
        <v>0</v>
      </c>
      <c r="X34" s="30">
        <v>0</v>
      </c>
      <c r="Y34" s="30">
        <v>0</v>
      </c>
      <c r="Z34" s="15">
        <v>0</v>
      </c>
      <c r="AA34" s="39">
        <f t="shared" si="13"/>
        <v>0</v>
      </c>
      <c r="AB34" s="31">
        <f t="shared" si="14"/>
        <v>0</v>
      </c>
      <c r="AC34" s="31">
        <f t="shared" si="10"/>
        <v>0</v>
      </c>
      <c r="AE34" s="15">
        <v>0</v>
      </c>
      <c r="AF34" s="15">
        <v>0</v>
      </c>
      <c r="AG34" s="39">
        <f t="shared" si="15"/>
        <v>0</v>
      </c>
      <c r="AH34" s="39">
        <f t="shared" si="16"/>
        <v>0</v>
      </c>
    </row>
    <row r="35" spans="1:34" ht="15" x14ac:dyDescent="0.25">
      <c r="A35" s="40" t="s">
        <v>395</v>
      </c>
      <c r="B35" t="s">
        <v>739</v>
      </c>
      <c r="C35" t="s">
        <v>51</v>
      </c>
      <c r="D35">
        <v>51.197056255100001</v>
      </c>
      <c r="E35">
        <v>3.7772309269700002</v>
      </c>
      <c r="F35">
        <v>1.89317E-6</v>
      </c>
      <c r="G35">
        <v>0</v>
      </c>
      <c r="H35" s="29">
        <f t="shared" si="0"/>
        <v>47.419823434960001</v>
      </c>
      <c r="I35" s="31">
        <f t="shared" si="11"/>
        <v>7.3778283426085274</v>
      </c>
      <c r="J35" s="31">
        <f t="shared" si="1"/>
        <v>3.6978102619160096E-6</v>
      </c>
      <c r="K35" s="31">
        <f t="shared" si="2"/>
        <v>0</v>
      </c>
      <c r="L35" s="31">
        <f t="shared" si="3"/>
        <v>92.622167959581219</v>
      </c>
      <c r="M35">
        <v>1.275255837</v>
      </c>
      <c r="N35">
        <v>0.86953953388000005</v>
      </c>
      <c r="O35" s="15">
        <f t="shared" si="4"/>
        <v>2.1447953708799998</v>
      </c>
      <c r="P35">
        <v>9.5737837501600005</v>
      </c>
      <c r="Q35" s="29">
        <f t="shared" si="5"/>
        <v>11.718579121040001</v>
      </c>
      <c r="R35" s="31">
        <f t="shared" si="12"/>
        <v>2.4908772696730299</v>
      </c>
      <c r="S35" s="31">
        <f t="shared" si="6"/>
        <v>1.698417052627671</v>
      </c>
      <c r="T35" s="31">
        <f t="shared" si="7"/>
        <v>4.1892943223007002</v>
      </c>
      <c r="U35" s="31">
        <f t="shared" si="8"/>
        <v>18.69987153647395</v>
      </c>
      <c r="V35" s="31">
        <f t="shared" si="9"/>
        <v>22.889165858774653</v>
      </c>
      <c r="X35" s="30">
        <v>3.2071462588599999</v>
      </c>
      <c r="Y35" s="30">
        <v>0</v>
      </c>
      <c r="Z35" s="15">
        <v>0</v>
      </c>
      <c r="AA35" s="39">
        <f t="shared" si="13"/>
        <v>6.2643177038924369</v>
      </c>
      <c r="AB35" s="31">
        <f t="shared" si="14"/>
        <v>0</v>
      </c>
      <c r="AC35" s="31">
        <f t="shared" si="10"/>
        <v>0</v>
      </c>
      <c r="AE35" s="15">
        <v>2.6129919406600002</v>
      </c>
      <c r="AF35" s="15">
        <v>7.5876368816599999</v>
      </c>
      <c r="AG35" s="39">
        <f t="shared" si="15"/>
        <v>5.1037933267886011</v>
      </c>
      <c r="AH35" s="39">
        <f t="shared" si="16"/>
        <v>14.820455386835169</v>
      </c>
    </row>
    <row r="36" spans="1:34" ht="15" x14ac:dyDescent="0.25">
      <c r="A36" s="40" t="s">
        <v>398</v>
      </c>
      <c r="B36" t="s">
        <v>741</v>
      </c>
      <c r="C36" t="s">
        <v>63</v>
      </c>
      <c r="D36">
        <v>1.5517003874999999</v>
      </c>
      <c r="E36">
        <v>0</v>
      </c>
      <c r="F36">
        <v>0</v>
      </c>
      <c r="G36">
        <v>0</v>
      </c>
      <c r="H36" s="29">
        <f t="shared" si="0"/>
        <v>1.5517003874999999</v>
      </c>
      <c r="I36" s="31">
        <f t="shared" si="11"/>
        <v>0</v>
      </c>
      <c r="J36" s="31">
        <f t="shared" si="1"/>
        <v>0</v>
      </c>
      <c r="K36" s="31">
        <f t="shared" si="2"/>
        <v>0</v>
      </c>
      <c r="L36" s="31">
        <f t="shared" si="3"/>
        <v>100</v>
      </c>
      <c r="M36">
        <v>2.1208769030000001E-2</v>
      </c>
      <c r="N36">
        <v>5.7753306880000001E-2</v>
      </c>
      <c r="O36" s="15">
        <f t="shared" si="4"/>
        <v>7.8962075909999999E-2</v>
      </c>
      <c r="P36">
        <v>0.42626470280000001</v>
      </c>
      <c r="Q36" s="29">
        <f t="shared" si="5"/>
        <v>0.50522677870999999</v>
      </c>
      <c r="R36" s="31">
        <f t="shared" si="12"/>
        <v>1.366808257628279</v>
      </c>
      <c r="S36" s="31">
        <f t="shared" si="6"/>
        <v>3.721936744054593</v>
      </c>
      <c r="T36" s="31">
        <f t="shared" si="7"/>
        <v>5.0887450016828719</v>
      </c>
      <c r="U36" s="31">
        <f t="shared" si="8"/>
        <v>27.470812421898682</v>
      </c>
      <c r="V36" s="31">
        <f t="shared" si="9"/>
        <v>32.559557423581552</v>
      </c>
      <c r="X36" s="30">
        <v>0</v>
      </c>
      <c r="Y36" s="30">
        <v>0</v>
      </c>
      <c r="Z36" s="15">
        <v>0</v>
      </c>
      <c r="AA36" s="39">
        <f t="shared" si="13"/>
        <v>0</v>
      </c>
      <c r="AB36" s="31">
        <f t="shared" si="14"/>
        <v>0</v>
      </c>
      <c r="AC36" s="31">
        <f t="shared" si="10"/>
        <v>0</v>
      </c>
      <c r="AE36" s="15">
        <v>0.16672278203999999</v>
      </c>
      <c r="AF36" s="15">
        <v>0.25927653924999999</v>
      </c>
      <c r="AG36" s="39">
        <f t="shared" si="15"/>
        <v>10.74452151865561</v>
      </c>
      <c r="AH36" s="39">
        <f t="shared" si="16"/>
        <v>16.709188277495354</v>
      </c>
    </row>
    <row r="37" spans="1:34" ht="15" x14ac:dyDescent="0.25">
      <c r="A37" s="40" t="s">
        <v>396</v>
      </c>
      <c r="B37" t="s">
        <v>740</v>
      </c>
      <c r="C37" t="s">
        <v>63</v>
      </c>
      <c r="D37">
        <v>32.916895108299997</v>
      </c>
      <c r="E37">
        <v>0</v>
      </c>
      <c r="F37">
        <v>0</v>
      </c>
      <c r="G37">
        <v>0</v>
      </c>
      <c r="H37" s="29">
        <f t="shared" si="0"/>
        <v>32.916895108299997</v>
      </c>
      <c r="I37" s="31">
        <f t="shared" si="11"/>
        <v>0</v>
      </c>
      <c r="J37" s="31">
        <f t="shared" si="1"/>
        <v>0</v>
      </c>
      <c r="K37" s="31">
        <f t="shared" si="2"/>
        <v>0</v>
      </c>
      <c r="L37" s="31">
        <f t="shared" si="3"/>
        <v>100</v>
      </c>
      <c r="M37">
        <v>0.19315799252999999</v>
      </c>
      <c r="N37">
        <v>0.20715222932999999</v>
      </c>
      <c r="O37" s="15">
        <f t="shared" si="4"/>
        <v>0.40031022185999998</v>
      </c>
      <c r="P37">
        <v>1.2948299882900001</v>
      </c>
      <c r="Q37" s="29">
        <f t="shared" si="5"/>
        <v>1.6951402101499999</v>
      </c>
      <c r="R37" s="31">
        <f t="shared" si="12"/>
        <v>0.58680501880414349</v>
      </c>
      <c r="S37" s="31">
        <f t="shared" si="6"/>
        <v>0.62931886087204658</v>
      </c>
      <c r="T37" s="31">
        <f t="shared" si="7"/>
        <v>1.2161238796761902</v>
      </c>
      <c r="U37" s="31">
        <f t="shared" si="8"/>
        <v>3.9336334245070055</v>
      </c>
      <c r="V37" s="31">
        <f t="shared" si="9"/>
        <v>5.1497573041831952</v>
      </c>
      <c r="X37" s="30">
        <v>0</v>
      </c>
      <c r="Y37" s="30">
        <v>0</v>
      </c>
      <c r="Z37" s="15">
        <v>0</v>
      </c>
      <c r="AA37" s="39">
        <f t="shared" si="13"/>
        <v>0</v>
      </c>
      <c r="AB37" s="31">
        <f t="shared" si="14"/>
        <v>0</v>
      </c>
      <c r="AC37" s="31">
        <f t="shared" si="10"/>
        <v>0</v>
      </c>
      <c r="AE37" s="15">
        <v>0.64955526899000005</v>
      </c>
      <c r="AF37" s="15">
        <v>0.76293303853000005</v>
      </c>
      <c r="AG37" s="39">
        <f t="shared" si="15"/>
        <v>1.9733187679241797</v>
      </c>
      <c r="AH37" s="39">
        <f t="shared" si="16"/>
        <v>2.317755171075131</v>
      </c>
    </row>
    <row r="38" spans="1:34" ht="15" x14ac:dyDescent="0.25">
      <c r="A38" s="40" t="s">
        <v>94</v>
      </c>
      <c r="B38" t="s">
        <v>442</v>
      </c>
      <c r="C38" t="s">
        <v>64</v>
      </c>
      <c r="D38">
        <v>5.8026800413400004</v>
      </c>
      <c r="E38">
        <v>0</v>
      </c>
      <c r="F38">
        <v>3.0821374582300001</v>
      </c>
      <c r="G38">
        <v>0.37458305698</v>
      </c>
      <c r="H38" s="29">
        <f t="shared" si="0"/>
        <v>2.3459595261300001</v>
      </c>
      <c r="I38" s="31">
        <f t="shared" si="11"/>
        <v>0</v>
      </c>
      <c r="J38" s="31">
        <f t="shared" si="1"/>
        <v>53.115757482265877</v>
      </c>
      <c r="K38" s="31">
        <f t="shared" si="2"/>
        <v>6.455345707696444</v>
      </c>
      <c r="L38" s="31">
        <f t="shared" si="3"/>
        <v>40.428896810037671</v>
      </c>
      <c r="M38">
        <v>0</v>
      </c>
      <c r="N38">
        <v>1.6449269999999999E-4</v>
      </c>
      <c r="O38" s="15">
        <f t="shared" si="4"/>
        <v>1.6449269999999999E-4</v>
      </c>
      <c r="P38">
        <v>0.76000226012000005</v>
      </c>
      <c r="Q38" s="29">
        <f t="shared" si="5"/>
        <v>0.76016675282000001</v>
      </c>
      <c r="R38" s="31">
        <f t="shared" si="12"/>
        <v>0</v>
      </c>
      <c r="S38" s="31">
        <f t="shared" si="6"/>
        <v>2.8347711545028431E-3</v>
      </c>
      <c r="T38" s="31">
        <f t="shared" si="7"/>
        <v>2.8347711545028431E-3</v>
      </c>
      <c r="U38" s="31">
        <f t="shared" si="8"/>
        <v>13.097435231746715</v>
      </c>
      <c r="V38" s="31">
        <f t="shared" si="9"/>
        <v>13.100270002901219</v>
      </c>
      <c r="X38" s="30">
        <v>3.0821374582300001</v>
      </c>
      <c r="Y38" s="30">
        <v>0.37458305730000002</v>
      </c>
      <c r="Z38" s="15">
        <v>0</v>
      </c>
      <c r="AA38" s="39">
        <f t="shared" si="13"/>
        <v>53.115757482265877</v>
      </c>
      <c r="AB38" s="31">
        <f t="shared" si="14"/>
        <v>6.4553457132111385</v>
      </c>
      <c r="AC38" s="31">
        <f t="shared" si="10"/>
        <v>0</v>
      </c>
      <c r="AE38" s="15">
        <v>0.22539489708999999</v>
      </c>
      <c r="AF38" s="15">
        <v>0.58112632164</v>
      </c>
      <c r="AG38" s="39">
        <f t="shared" si="15"/>
        <v>3.8843240620578841</v>
      </c>
      <c r="AH38" s="39">
        <f t="shared" si="16"/>
        <v>10.014791742778941</v>
      </c>
    </row>
    <row r="39" spans="1:34" ht="15" x14ac:dyDescent="0.25">
      <c r="A39" s="40" t="s">
        <v>400</v>
      </c>
      <c r="B39" t="s">
        <v>743</v>
      </c>
      <c r="C39" t="s">
        <v>64</v>
      </c>
      <c r="D39">
        <v>5.8027346094399999</v>
      </c>
      <c r="E39">
        <v>0</v>
      </c>
      <c r="F39">
        <v>3.0821374582300001</v>
      </c>
      <c r="G39">
        <v>0.37458305698</v>
      </c>
      <c r="H39" s="29">
        <f t="shared" si="0"/>
        <v>2.3460140942299996</v>
      </c>
      <c r="I39" s="31">
        <f t="shared" si="11"/>
        <v>0</v>
      </c>
      <c r="J39" s="31">
        <f t="shared" si="1"/>
        <v>53.115257989154287</v>
      </c>
      <c r="K39" s="31">
        <f t="shared" si="2"/>
        <v>6.45528500253348</v>
      </c>
      <c r="L39" s="31">
        <f t="shared" si="3"/>
        <v>40.429457008312234</v>
      </c>
      <c r="M39">
        <v>0</v>
      </c>
      <c r="N39">
        <v>1.6449269999999999E-4</v>
      </c>
      <c r="O39" s="15">
        <f t="shared" si="4"/>
        <v>1.6449269999999999E-4</v>
      </c>
      <c r="P39">
        <v>0.76000226012000005</v>
      </c>
      <c r="Q39" s="29">
        <f t="shared" si="5"/>
        <v>0.76016675282000001</v>
      </c>
      <c r="R39" s="31">
        <f t="shared" si="12"/>
        <v>0</v>
      </c>
      <c r="S39" s="31">
        <f t="shared" si="6"/>
        <v>2.8347444967136721E-3</v>
      </c>
      <c r="T39" s="31">
        <f t="shared" si="7"/>
        <v>2.8347444967136721E-3</v>
      </c>
      <c r="U39" s="31">
        <f t="shared" si="8"/>
        <v>13.097312065308206</v>
      </c>
      <c r="V39" s="31">
        <f t="shared" si="9"/>
        <v>13.100146809804919</v>
      </c>
      <c r="X39" s="30">
        <v>3.0821374582300001</v>
      </c>
      <c r="Y39" s="30">
        <v>0.37458305730000002</v>
      </c>
      <c r="Z39" s="15">
        <v>0</v>
      </c>
      <c r="AA39" s="39">
        <f t="shared" si="13"/>
        <v>53.115257989154287</v>
      </c>
      <c r="AB39" s="31">
        <f t="shared" si="14"/>
        <v>6.4552850080481212</v>
      </c>
      <c r="AC39" s="31">
        <f t="shared" si="10"/>
        <v>0</v>
      </c>
      <c r="AE39" s="15">
        <v>0.22539489708999999</v>
      </c>
      <c r="AF39" s="15">
        <v>0.58112632164</v>
      </c>
      <c r="AG39" s="39">
        <f t="shared" si="15"/>
        <v>3.8842875344208099</v>
      </c>
      <c r="AH39" s="39">
        <f t="shared" si="16"/>
        <v>10.014697565086166</v>
      </c>
    </row>
    <row r="40" spans="1:34" ht="15" x14ac:dyDescent="0.25">
      <c r="A40" s="40" t="s">
        <v>378</v>
      </c>
      <c r="B40" t="s">
        <v>722</v>
      </c>
      <c r="C40" t="s">
        <v>67</v>
      </c>
      <c r="D40">
        <v>1.3861972982899999</v>
      </c>
      <c r="E40">
        <v>0.52931886117000004</v>
      </c>
      <c r="F40">
        <v>0.38276448983</v>
      </c>
      <c r="G40">
        <v>4.3742791500000003E-2</v>
      </c>
      <c r="H40" s="29">
        <f t="shared" si="0"/>
        <v>0.4303711557899999</v>
      </c>
      <c r="I40" s="31">
        <f t="shared" si="11"/>
        <v>38.184958362201606</v>
      </c>
      <c r="J40" s="31">
        <f t="shared" si="1"/>
        <v>27.612554886824171</v>
      </c>
      <c r="K40" s="31">
        <f t="shared" si="2"/>
        <v>3.1555963609192355</v>
      </c>
      <c r="L40" s="31">
        <f t="shared" si="3"/>
        <v>31.046890390054994</v>
      </c>
      <c r="M40">
        <v>2.3803695949999999E-2</v>
      </c>
      <c r="N40">
        <v>5.5116965249999997E-2</v>
      </c>
      <c r="O40" s="15">
        <f t="shared" si="4"/>
        <v>7.8920661199999992E-2</v>
      </c>
      <c r="P40">
        <v>0.1387229791</v>
      </c>
      <c r="Q40" s="29">
        <f t="shared" si="5"/>
        <v>0.2176436403</v>
      </c>
      <c r="R40" s="31">
        <f t="shared" si="12"/>
        <v>1.7171939361997037</v>
      </c>
      <c r="S40" s="31">
        <f t="shared" si="6"/>
        <v>3.9761270143861749</v>
      </c>
      <c r="T40" s="31">
        <f t="shared" si="7"/>
        <v>5.6933209505858784</v>
      </c>
      <c r="U40" s="31">
        <f t="shared" si="8"/>
        <v>10.00744838206851</v>
      </c>
      <c r="V40" s="31">
        <f t="shared" si="9"/>
        <v>15.700769332654389</v>
      </c>
      <c r="X40" s="30">
        <v>0.91208335100000004</v>
      </c>
      <c r="Y40" s="30">
        <v>4.3742791500000003E-2</v>
      </c>
      <c r="Z40" s="15">
        <v>0</v>
      </c>
      <c r="AA40" s="39">
        <f t="shared" si="13"/>
        <v>65.797513249025769</v>
      </c>
      <c r="AB40" s="31">
        <f t="shared" ref="AB40:AB103" si="17">(Y40/D40)*100</f>
        <v>3.1555963609192355</v>
      </c>
      <c r="AC40" s="31">
        <f t="shared" ref="AC40:AC103" si="18">(Z40/D40)*100</f>
        <v>0</v>
      </c>
      <c r="AE40" s="15">
        <v>5.4020349519999997E-2</v>
      </c>
      <c r="AF40" s="15">
        <v>7.3533316619999997E-2</v>
      </c>
      <c r="AG40" s="39">
        <f t="shared" si="15"/>
        <v>3.8970173716713337</v>
      </c>
      <c r="AH40" s="39">
        <f t="shared" si="16"/>
        <v>5.3046789739606339</v>
      </c>
    </row>
    <row r="41" spans="1:34" ht="15" x14ac:dyDescent="0.25">
      <c r="A41" s="40" t="s">
        <v>406</v>
      </c>
      <c r="B41" t="s">
        <v>749</v>
      </c>
      <c r="C41" t="s">
        <v>51</v>
      </c>
      <c r="D41">
        <v>2.0607928682800001</v>
      </c>
      <c r="E41">
        <v>1.2056786619999999E-2</v>
      </c>
      <c r="F41">
        <v>0.43245056203999999</v>
      </c>
      <c r="G41">
        <v>0.45756703481</v>
      </c>
      <c r="H41" s="29">
        <f t="shared" ref="H41:H104" si="19">D41-E41-F41-G41</f>
        <v>1.1587184848099998</v>
      </c>
      <c r="I41" s="31">
        <f t="shared" ref="I41:I104" si="20">E41/D41*100</f>
        <v>0.5850557232402962</v>
      </c>
      <c r="J41" s="31">
        <f t="shared" ref="J41:J104" si="21">F41/D41*100</f>
        <v>20.984668993004437</v>
      </c>
      <c r="K41" s="31">
        <f t="shared" ref="K41:K104" si="22">G41/D41*100</f>
        <v>22.203446151863833</v>
      </c>
      <c r="L41" s="31">
        <f t="shared" ref="L41:L104" si="23">H41/D41*100</f>
        <v>56.226829131891421</v>
      </c>
      <c r="M41">
        <v>3.901842346E-2</v>
      </c>
      <c r="N41">
        <v>2.3815055830000001E-2</v>
      </c>
      <c r="O41" s="15">
        <f t="shared" ref="O41:O104" si="24">M41+N41</f>
        <v>6.2833479289999994E-2</v>
      </c>
      <c r="P41">
        <v>1.19220921396</v>
      </c>
      <c r="Q41" s="29">
        <f t="shared" ref="Q41:Q104" si="25">O41+P41</f>
        <v>1.2550426932500001</v>
      </c>
      <c r="R41" s="31">
        <f t="shared" ref="R41:R104" si="26">M41/D41*100</f>
        <v>1.8933694919356914</v>
      </c>
      <c r="S41" s="31">
        <f t="shared" ref="S41:S104" si="27">N41/D41*100</f>
        <v>1.1556258853844328</v>
      </c>
      <c r="T41" s="31">
        <f t="shared" ref="T41:T104" si="28">O41/D41*100</f>
        <v>3.0489953773201242</v>
      </c>
      <c r="U41" s="31">
        <f t="shared" ref="U41:U104" si="29">P41/D41*100</f>
        <v>57.85196718751525</v>
      </c>
      <c r="V41" s="31">
        <f t="shared" ref="V41:V104" si="30">Q41/D41*100</f>
        <v>60.900962564835382</v>
      </c>
      <c r="X41" s="30">
        <v>0.44453240363000002</v>
      </c>
      <c r="Y41" s="30">
        <v>0.45754198038999999</v>
      </c>
      <c r="Z41" s="15">
        <v>0</v>
      </c>
      <c r="AA41" s="39">
        <f t="shared" si="13"/>
        <v>21.570940508980904</v>
      </c>
      <c r="AB41" s="31">
        <f t="shared" si="17"/>
        <v>22.202230385816424</v>
      </c>
      <c r="AC41" s="31">
        <f t="shared" si="18"/>
        <v>0</v>
      </c>
      <c r="AE41" s="15">
        <v>5.58994872E-2</v>
      </c>
      <c r="AF41" s="15">
        <v>0.70784584376000004</v>
      </c>
      <c r="AG41" s="39">
        <f t="shared" si="15"/>
        <v>2.7125233234456694</v>
      </c>
      <c r="AH41" s="39">
        <f t="shared" si="16"/>
        <v>34.348228521908148</v>
      </c>
    </row>
    <row r="42" spans="1:34" ht="15" x14ac:dyDescent="0.25">
      <c r="A42" s="40" t="s">
        <v>390</v>
      </c>
      <c r="B42" t="s">
        <v>734</v>
      </c>
      <c r="C42" t="s">
        <v>63</v>
      </c>
      <c r="D42">
        <v>4.2586904060400004</v>
      </c>
      <c r="E42">
        <v>9.8492915300000001E-3</v>
      </c>
      <c r="F42">
        <v>4.2488411145100002</v>
      </c>
      <c r="G42">
        <v>0</v>
      </c>
      <c r="H42" s="29">
        <f t="shared" si="19"/>
        <v>0</v>
      </c>
      <c r="I42" s="31">
        <f t="shared" si="20"/>
        <v>0.23127512429715441</v>
      </c>
      <c r="J42" s="31">
        <f t="shared" si="21"/>
        <v>99.768724875702844</v>
      </c>
      <c r="K42" s="31">
        <f t="shared" si="22"/>
        <v>0</v>
      </c>
      <c r="L42" s="31">
        <f t="shared" si="23"/>
        <v>0</v>
      </c>
      <c r="M42">
        <v>0</v>
      </c>
      <c r="N42">
        <v>0</v>
      </c>
      <c r="O42" s="15">
        <f t="shared" si="24"/>
        <v>0</v>
      </c>
      <c r="P42">
        <v>1.4878345770000001E-2</v>
      </c>
      <c r="Q42" s="29">
        <f t="shared" si="25"/>
        <v>1.4878345770000001E-2</v>
      </c>
      <c r="R42" s="31">
        <f t="shared" si="26"/>
        <v>0</v>
      </c>
      <c r="S42" s="31">
        <f t="shared" si="27"/>
        <v>0</v>
      </c>
      <c r="T42" s="31">
        <f t="shared" si="28"/>
        <v>0</v>
      </c>
      <c r="U42" s="31">
        <f t="shared" si="29"/>
        <v>0.34936434329432337</v>
      </c>
      <c r="V42" s="31">
        <f t="shared" si="30"/>
        <v>0.34936434329432337</v>
      </c>
      <c r="X42" s="30">
        <v>4.2586904060400004</v>
      </c>
      <c r="Y42" s="30">
        <v>0</v>
      </c>
      <c r="Z42" s="15">
        <v>6.0329999999999998E-8</v>
      </c>
      <c r="AA42" s="39">
        <f t="shared" si="13"/>
        <v>100</v>
      </c>
      <c r="AB42" s="31">
        <f t="shared" si="17"/>
        <v>0</v>
      </c>
      <c r="AC42" s="31">
        <f t="shared" si="18"/>
        <v>1.4166326792488926E-6</v>
      </c>
      <c r="AE42" s="15">
        <v>0</v>
      </c>
      <c r="AF42" s="15">
        <v>0</v>
      </c>
      <c r="AG42" s="39">
        <f t="shared" si="15"/>
        <v>0</v>
      </c>
      <c r="AH42" s="39">
        <f t="shared" si="16"/>
        <v>0</v>
      </c>
    </row>
    <row r="43" spans="1:34" ht="15" x14ac:dyDescent="0.25">
      <c r="A43" s="40" t="s">
        <v>375</v>
      </c>
      <c r="B43" t="s">
        <v>719</v>
      </c>
      <c r="C43" t="s">
        <v>63</v>
      </c>
      <c r="D43">
        <v>4.8412490131599997</v>
      </c>
      <c r="E43">
        <v>0</v>
      </c>
      <c r="F43">
        <v>4.68344359584</v>
      </c>
      <c r="G43">
        <v>0.15780541732</v>
      </c>
      <c r="H43" s="29">
        <f>D43-E43-F43-G43</f>
        <v>-3.6082248300317588E-16</v>
      </c>
      <c r="I43" s="31">
        <f t="shared" si="20"/>
        <v>0</v>
      </c>
      <c r="J43" s="31">
        <f t="shared" si="21"/>
        <v>96.740398667966971</v>
      </c>
      <c r="K43" s="31">
        <f t="shared" si="22"/>
        <v>3.259601332033045</v>
      </c>
      <c r="L43" s="31">
        <f t="shared" si="23"/>
        <v>-7.4530866316181987E-15</v>
      </c>
      <c r="M43">
        <v>0</v>
      </c>
      <c r="N43">
        <v>0</v>
      </c>
      <c r="O43" s="15">
        <f t="shared" si="24"/>
        <v>0</v>
      </c>
      <c r="P43">
        <v>0.28661752252</v>
      </c>
      <c r="Q43" s="29">
        <f t="shared" si="25"/>
        <v>0.28661752252</v>
      </c>
      <c r="R43" s="31">
        <f t="shared" si="26"/>
        <v>0</v>
      </c>
      <c r="S43" s="31">
        <f t="shared" si="27"/>
        <v>0</v>
      </c>
      <c r="T43" s="31">
        <f t="shared" si="28"/>
        <v>0</v>
      </c>
      <c r="U43" s="31">
        <f t="shared" si="29"/>
        <v>5.9203218372136126</v>
      </c>
      <c r="V43" s="31">
        <f t="shared" si="30"/>
        <v>5.9203218372136126</v>
      </c>
      <c r="X43" s="30">
        <v>4.7261745828599997</v>
      </c>
      <c r="Y43" s="30">
        <v>0.11693984449</v>
      </c>
      <c r="Z43" s="15">
        <v>0</v>
      </c>
      <c r="AA43" s="39">
        <f t="shared" si="13"/>
        <v>97.623042525034492</v>
      </c>
      <c r="AB43" s="31">
        <f t="shared" si="17"/>
        <v>2.4154891469561188</v>
      </c>
      <c r="AC43" s="31">
        <f t="shared" si="18"/>
        <v>0</v>
      </c>
      <c r="AE43" s="15">
        <v>0</v>
      </c>
      <c r="AF43" s="15">
        <v>0</v>
      </c>
      <c r="AG43" s="39">
        <f t="shared" si="15"/>
        <v>0</v>
      </c>
      <c r="AH43" s="39">
        <f t="shared" si="16"/>
        <v>0</v>
      </c>
    </row>
    <row r="44" spans="1:34" ht="15" x14ac:dyDescent="0.25">
      <c r="A44" s="40" t="s">
        <v>409</v>
      </c>
      <c r="B44" t="s">
        <v>752</v>
      </c>
      <c r="C44" t="s">
        <v>63</v>
      </c>
      <c r="D44">
        <v>11.704773615000001</v>
      </c>
      <c r="E44">
        <v>0</v>
      </c>
      <c r="F44">
        <v>11.704773615000001</v>
      </c>
      <c r="G44">
        <v>0</v>
      </c>
      <c r="H44" s="29">
        <f t="shared" si="19"/>
        <v>0</v>
      </c>
      <c r="I44" s="31">
        <f t="shared" si="20"/>
        <v>0</v>
      </c>
      <c r="J44" s="31">
        <f t="shared" si="21"/>
        <v>100</v>
      </c>
      <c r="K44" s="31">
        <f t="shared" si="22"/>
        <v>0</v>
      </c>
      <c r="L44" s="31">
        <f t="shared" si="23"/>
        <v>0</v>
      </c>
      <c r="M44">
        <v>0</v>
      </c>
      <c r="N44">
        <v>0</v>
      </c>
      <c r="O44" s="15">
        <f t="shared" si="24"/>
        <v>0</v>
      </c>
      <c r="P44">
        <v>0.11802900601999999</v>
      </c>
      <c r="Q44" s="29">
        <f t="shared" si="25"/>
        <v>0.11802900601999999</v>
      </c>
      <c r="R44" s="31">
        <f t="shared" si="26"/>
        <v>0</v>
      </c>
      <c r="S44" s="31">
        <f t="shared" si="27"/>
        <v>0</v>
      </c>
      <c r="T44" s="31">
        <f t="shared" si="28"/>
        <v>0</v>
      </c>
      <c r="U44" s="31">
        <f t="shared" si="29"/>
        <v>1.0083835014864573</v>
      </c>
      <c r="V44" s="31">
        <f t="shared" si="30"/>
        <v>1.0083835014864573</v>
      </c>
      <c r="X44" s="30">
        <v>11.704773615000001</v>
      </c>
      <c r="Y44" s="30">
        <v>0</v>
      </c>
      <c r="Z44" s="15">
        <v>0</v>
      </c>
      <c r="AA44" s="39">
        <f t="shared" si="13"/>
        <v>100</v>
      </c>
      <c r="AB44" s="31">
        <f t="shared" si="17"/>
        <v>0</v>
      </c>
      <c r="AC44" s="31">
        <f t="shared" si="18"/>
        <v>0</v>
      </c>
      <c r="AE44" s="15">
        <v>0</v>
      </c>
      <c r="AF44" s="15">
        <v>0.137177727</v>
      </c>
      <c r="AG44" s="39">
        <f t="shared" si="15"/>
        <v>0</v>
      </c>
      <c r="AH44" s="39">
        <f t="shared" si="16"/>
        <v>1.1719810353632369</v>
      </c>
    </row>
    <row r="45" spans="1:34" ht="15" x14ac:dyDescent="0.25">
      <c r="A45" s="40" t="s">
        <v>270</v>
      </c>
      <c r="B45" t="s">
        <v>617</v>
      </c>
      <c r="C45" t="s">
        <v>63</v>
      </c>
      <c r="D45">
        <v>1.6854354753</v>
      </c>
      <c r="E45">
        <v>0</v>
      </c>
      <c r="F45">
        <v>0</v>
      </c>
      <c r="G45">
        <v>0</v>
      </c>
      <c r="H45" s="29">
        <f t="shared" si="19"/>
        <v>1.6854354753</v>
      </c>
      <c r="I45" s="31">
        <f t="shared" si="20"/>
        <v>0</v>
      </c>
      <c r="J45" s="31">
        <f t="shared" si="21"/>
        <v>0</v>
      </c>
      <c r="K45" s="31">
        <f t="shared" si="22"/>
        <v>0</v>
      </c>
      <c r="L45" s="31">
        <f t="shared" si="23"/>
        <v>100</v>
      </c>
      <c r="M45">
        <v>2.3791300000000002E-6</v>
      </c>
      <c r="N45">
        <v>3.7433822199999999E-3</v>
      </c>
      <c r="O45" s="15">
        <f t="shared" si="24"/>
        <v>3.7457613500000001E-3</v>
      </c>
      <c r="P45">
        <v>8.6607760729999997E-2</v>
      </c>
      <c r="Q45" s="29">
        <f t="shared" si="25"/>
        <v>9.0353522079999998E-2</v>
      </c>
      <c r="R45" s="31">
        <f t="shared" si="26"/>
        <v>1.411581775075979E-4</v>
      </c>
      <c r="S45" s="31">
        <f t="shared" si="27"/>
        <v>0.22210178169732037</v>
      </c>
      <c r="T45" s="31">
        <f t="shared" si="28"/>
        <v>0.22224293987482799</v>
      </c>
      <c r="U45" s="31">
        <f t="shared" si="29"/>
        <v>5.1385984215494336</v>
      </c>
      <c r="V45" s="31">
        <f t="shared" si="30"/>
        <v>5.3608413614242618</v>
      </c>
      <c r="X45" s="30">
        <v>0</v>
      </c>
      <c r="Y45" s="30">
        <v>0</v>
      </c>
      <c r="Z45" s="15">
        <v>0</v>
      </c>
      <c r="AA45" s="39">
        <f t="shared" si="13"/>
        <v>0</v>
      </c>
      <c r="AB45" s="31">
        <f t="shared" si="17"/>
        <v>0</v>
      </c>
      <c r="AC45" s="31">
        <f t="shared" si="18"/>
        <v>0</v>
      </c>
      <c r="AE45" s="15">
        <v>1.119866011E-2</v>
      </c>
      <c r="AF45" s="15">
        <v>6.8932039079999993E-2</v>
      </c>
      <c r="AG45" s="39">
        <f t="shared" si="15"/>
        <v>0.6644371899201118</v>
      </c>
      <c r="AH45" s="39">
        <f t="shared" si="16"/>
        <v>4.089865206363382</v>
      </c>
    </row>
    <row r="46" spans="1:34" ht="15" x14ac:dyDescent="0.25">
      <c r="A46" s="40" t="s">
        <v>269</v>
      </c>
      <c r="B46" t="s">
        <v>616</v>
      </c>
      <c r="C46" t="s">
        <v>63</v>
      </c>
      <c r="D46">
        <v>18.762248254799999</v>
      </c>
      <c r="E46">
        <v>0</v>
      </c>
      <c r="F46">
        <v>0</v>
      </c>
      <c r="G46">
        <v>0</v>
      </c>
      <c r="H46" s="29">
        <f t="shared" si="19"/>
        <v>18.762248254799999</v>
      </c>
      <c r="I46" s="31">
        <f t="shared" si="20"/>
        <v>0</v>
      </c>
      <c r="J46" s="31">
        <f t="shared" si="21"/>
        <v>0</v>
      </c>
      <c r="K46" s="31">
        <f t="shared" si="22"/>
        <v>0</v>
      </c>
      <c r="L46" s="31">
        <f t="shared" si="23"/>
        <v>100</v>
      </c>
      <c r="M46">
        <v>9.9602863429999994E-2</v>
      </c>
      <c r="N46">
        <v>8.3323696160000002E-2</v>
      </c>
      <c r="O46" s="15">
        <f t="shared" si="24"/>
        <v>0.18292655958999998</v>
      </c>
      <c r="P46">
        <v>0.43326477844</v>
      </c>
      <c r="Q46" s="29">
        <f t="shared" si="25"/>
        <v>0.61619133802999992</v>
      </c>
      <c r="R46" s="31">
        <f t="shared" si="26"/>
        <v>0.53086848696034228</v>
      </c>
      <c r="S46" s="31">
        <f t="shared" si="27"/>
        <v>0.44410294026827551</v>
      </c>
      <c r="T46" s="31">
        <f t="shared" si="28"/>
        <v>0.97497142722861774</v>
      </c>
      <c r="U46" s="31">
        <f t="shared" si="29"/>
        <v>2.3092369984453045</v>
      </c>
      <c r="V46" s="31">
        <f t="shared" si="30"/>
        <v>3.2842084256739219</v>
      </c>
      <c r="X46" s="30">
        <v>0</v>
      </c>
      <c r="Y46" s="30">
        <v>0</v>
      </c>
      <c r="Z46" s="15">
        <v>0</v>
      </c>
      <c r="AA46" s="39">
        <f t="shared" si="13"/>
        <v>0</v>
      </c>
      <c r="AB46" s="31">
        <f t="shared" si="17"/>
        <v>0</v>
      </c>
      <c r="AC46" s="31">
        <f t="shared" si="18"/>
        <v>0</v>
      </c>
      <c r="AE46" s="15">
        <v>0.15949421173</v>
      </c>
      <c r="AF46" s="15">
        <v>0.26795242332000002</v>
      </c>
      <c r="AG46" s="39">
        <f t="shared" si="15"/>
        <v>0.85008048909701506</v>
      </c>
      <c r="AH46" s="39">
        <f t="shared" si="16"/>
        <v>1.4281466681448955</v>
      </c>
    </row>
    <row r="47" spans="1:34" ht="15" x14ac:dyDescent="0.25">
      <c r="A47" s="40" t="s">
        <v>415</v>
      </c>
      <c r="B47" t="s">
        <v>758</v>
      </c>
      <c r="C47" t="s">
        <v>64</v>
      </c>
      <c r="D47">
        <v>259.88326435200003</v>
      </c>
      <c r="E47">
        <v>0.68846871702000001</v>
      </c>
      <c r="F47">
        <v>0</v>
      </c>
      <c r="G47">
        <v>0</v>
      </c>
      <c r="H47" s="29">
        <f t="shared" si="19"/>
        <v>259.19479563498004</v>
      </c>
      <c r="I47" s="31">
        <f t="shared" si="20"/>
        <v>0.26491460261461874</v>
      </c>
      <c r="J47" s="31">
        <f t="shared" si="21"/>
        <v>0</v>
      </c>
      <c r="K47" s="31">
        <f t="shared" si="22"/>
        <v>0</v>
      </c>
      <c r="L47" s="31">
        <f t="shared" si="23"/>
        <v>99.735085397385376</v>
      </c>
      <c r="M47">
        <v>3.13381675727</v>
      </c>
      <c r="N47">
        <v>2.4743254698900001</v>
      </c>
      <c r="O47" s="15">
        <f t="shared" si="24"/>
        <v>5.6081422271600001</v>
      </c>
      <c r="P47">
        <v>13.115736488</v>
      </c>
      <c r="Q47" s="29">
        <f t="shared" si="25"/>
        <v>18.723878715159998</v>
      </c>
      <c r="R47" s="31">
        <f t="shared" si="26"/>
        <v>1.2058555463676908</v>
      </c>
      <c r="S47" s="31">
        <f t="shared" si="27"/>
        <v>0.95209111523958667</v>
      </c>
      <c r="T47" s="31">
        <f t="shared" si="28"/>
        <v>2.1579466616072773</v>
      </c>
      <c r="U47" s="31">
        <f t="shared" si="29"/>
        <v>5.046779953569974</v>
      </c>
      <c r="V47" s="31">
        <f t="shared" si="30"/>
        <v>7.2047266151772513</v>
      </c>
      <c r="X47" s="30">
        <v>6.2736899999999999E-6</v>
      </c>
      <c r="Y47" s="30">
        <v>0</v>
      </c>
      <c r="Z47" s="15">
        <v>0</v>
      </c>
      <c r="AA47" s="39">
        <f t="shared" si="13"/>
        <v>2.4140415565592451E-6</v>
      </c>
      <c r="AB47" s="31">
        <f t="shared" si="17"/>
        <v>0</v>
      </c>
      <c r="AC47" s="31">
        <f t="shared" si="18"/>
        <v>0</v>
      </c>
      <c r="AE47" s="15">
        <v>6.2836696085600003</v>
      </c>
      <c r="AF47" s="15">
        <v>8.3593545016699995</v>
      </c>
      <c r="AG47" s="39">
        <f t="shared" si="15"/>
        <v>2.4178815916553429</v>
      </c>
      <c r="AH47" s="39">
        <f t="shared" si="16"/>
        <v>3.2165805376169336</v>
      </c>
    </row>
    <row r="48" spans="1:34" ht="15" x14ac:dyDescent="0.25">
      <c r="A48" s="40" t="s">
        <v>363</v>
      </c>
      <c r="B48" t="s">
        <v>707</v>
      </c>
      <c r="C48" t="s">
        <v>63</v>
      </c>
      <c r="D48">
        <v>0.94129364046800001</v>
      </c>
      <c r="E48">
        <v>0</v>
      </c>
      <c r="F48">
        <v>0</v>
      </c>
      <c r="G48">
        <v>0</v>
      </c>
      <c r="H48" s="29">
        <f t="shared" si="19"/>
        <v>0.94129364046800001</v>
      </c>
      <c r="I48" s="31">
        <f t="shared" si="20"/>
        <v>0</v>
      </c>
      <c r="J48" s="31">
        <f t="shared" si="21"/>
        <v>0</v>
      </c>
      <c r="K48" s="31">
        <f t="shared" si="22"/>
        <v>0</v>
      </c>
      <c r="L48" s="31">
        <f t="shared" si="23"/>
        <v>100</v>
      </c>
      <c r="M48">
        <v>1.6371296489999999E-2</v>
      </c>
      <c r="N48">
        <v>8.2758698520000007E-2</v>
      </c>
      <c r="O48" s="15">
        <f t="shared" si="24"/>
        <v>9.9129995009999999E-2</v>
      </c>
      <c r="P48">
        <v>0.32576335856999999</v>
      </c>
      <c r="Q48" s="29">
        <f t="shared" si="25"/>
        <v>0.42489335358000002</v>
      </c>
      <c r="R48" s="31">
        <f t="shared" si="26"/>
        <v>1.7392337296425784</v>
      </c>
      <c r="S48" s="31">
        <f t="shared" si="27"/>
        <v>8.7920171731802377</v>
      </c>
      <c r="T48" s="31">
        <f t="shared" si="28"/>
        <v>10.531250902822816</v>
      </c>
      <c r="U48" s="31">
        <f t="shared" si="29"/>
        <v>34.608048388389655</v>
      </c>
      <c r="V48" s="31">
        <f t="shared" si="30"/>
        <v>45.139299291212474</v>
      </c>
      <c r="X48" s="30">
        <v>0</v>
      </c>
      <c r="Y48" s="30">
        <v>0</v>
      </c>
      <c r="Z48" s="15">
        <v>0</v>
      </c>
      <c r="AA48" s="39">
        <f t="shared" si="13"/>
        <v>0</v>
      </c>
      <c r="AB48" s="31">
        <f t="shared" si="17"/>
        <v>0</v>
      </c>
      <c r="AC48" s="31">
        <f t="shared" si="18"/>
        <v>0</v>
      </c>
      <c r="AE48" s="15">
        <v>0.24253257539</v>
      </c>
      <c r="AF48" s="15">
        <v>0.14793107179000001</v>
      </c>
      <c r="AG48" s="39">
        <f t="shared" si="15"/>
        <v>25.76587846375077</v>
      </c>
      <c r="AH48" s="39">
        <f t="shared" si="16"/>
        <v>15.715719880615623</v>
      </c>
    </row>
    <row r="49" spans="1:34" ht="15" x14ac:dyDescent="0.25">
      <c r="A49" s="40" t="s">
        <v>410</v>
      </c>
      <c r="B49" t="s">
        <v>753</v>
      </c>
      <c r="C49" t="s">
        <v>64</v>
      </c>
      <c r="D49">
        <v>0.92098285430600002</v>
      </c>
      <c r="E49">
        <v>0</v>
      </c>
      <c r="F49">
        <v>0</v>
      </c>
      <c r="G49">
        <v>0</v>
      </c>
      <c r="H49" s="29">
        <f t="shared" si="19"/>
        <v>0.92098285430600002</v>
      </c>
      <c r="I49" s="31">
        <f t="shared" si="20"/>
        <v>0</v>
      </c>
      <c r="J49" s="31">
        <f t="shared" si="21"/>
        <v>0</v>
      </c>
      <c r="K49" s="31">
        <f t="shared" si="22"/>
        <v>0</v>
      </c>
      <c r="L49" s="31">
        <f t="shared" si="23"/>
        <v>100</v>
      </c>
      <c r="M49">
        <v>1.546104058E-2</v>
      </c>
      <c r="N49">
        <v>3.1421748950000002E-2</v>
      </c>
      <c r="O49" s="15">
        <f t="shared" si="24"/>
        <v>4.6882789530000003E-2</v>
      </c>
      <c r="P49">
        <v>8.5733965120000005E-2</v>
      </c>
      <c r="Q49" s="29">
        <f t="shared" si="25"/>
        <v>0.13261675465</v>
      </c>
      <c r="R49" s="31">
        <f t="shared" si="26"/>
        <v>1.6787544423561018</v>
      </c>
      <c r="S49" s="31">
        <f t="shared" si="27"/>
        <v>3.4117626406495516</v>
      </c>
      <c r="T49" s="31">
        <f t="shared" si="28"/>
        <v>5.0905170830056541</v>
      </c>
      <c r="U49" s="31">
        <f t="shared" si="29"/>
        <v>9.3089643003836606</v>
      </c>
      <c r="V49" s="31">
        <f t="shared" si="30"/>
        <v>14.399481383389315</v>
      </c>
      <c r="X49" s="30">
        <v>0</v>
      </c>
      <c r="Y49" s="30">
        <v>0</v>
      </c>
      <c r="Z49" s="15">
        <v>0</v>
      </c>
      <c r="AA49" s="39">
        <f t="shared" si="13"/>
        <v>0</v>
      </c>
      <c r="AB49" s="31">
        <f t="shared" si="17"/>
        <v>0</v>
      </c>
      <c r="AC49" s="31">
        <f t="shared" si="18"/>
        <v>0</v>
      </c>
      <c r="AE49" s="15">
        <v>4.8030671759999997E-2</v>
      </c>
      <c r="AF49" s="15">
        <v>6.0321631899999999E-2</v>
      </c>
      <c r="AG49" s="39">
        <f t="shared" si="15"/>
        <v>5.2151537387949709</v>
      </c>
      <c r="AH49" s="39">
        <f t="shared" si="16"/>
        <v>6.549701942655048</v>
      </c>
    </row>
    <row r="50" spans="1:34" ht="15" x14ac:dyDescent="0.25">
      <c r="A50" s="40" t="s">
        <v>417</v>
      </c>
      <c r="B50" t="s">
        <v>760</v>
      </c>
      <c r="C50" t="s">
        <v>63</v>
      </c>
      <c r="D50">
        <v>0.54568670458400004</v>
      </c>
      <c r="E50">
        <v>0</v>
      </c>
      <c r="F50">
        <v>0</v>
      </c>
      <c r="G50">
        <v>0</v>
      </c>
      <c r="H50" s="29">
        <f t="shared" si="19"/>
        <v>0.54568670458400004</v>
      </c>
      <c r="I50" s="31">
        <f t="shared" si="20"/>
        <v>0</v>
      </c>
      <c r="J50" s="31">
        <f t="shared" si="21"/>
        <v>0</v>
      </c>
      <c r="K50" s="31">
        <f t="shared" si="22"/>
        <v>0</v>
      </c>
      <c r="L50" s="31">
        <f t="shared" si="23"/>
        <v>100</v>
      </c>
      <c r="M50">
        <v>0</v>
      </c>
      <c r="N50">
        <v>0</v>
      </c>
      <c r="O50" s="15">
        <f t="shared" si="24"/>
        <v>0</v>
      </c>
      <c r="P50">
        <v>0</v>
      </c>
      <c r="Q50" s="29">
        <f t="shared" si="25"/>
        <v>0</v>
      </c>
      <c r="R50" s="31">
        <f t="shared" si="26"/>
        <v>0</v>
      </c>
      <c r="S50" s="31">
        <f t="shared" si="27"/>
        <v>0</v>
      </c>
      <c r="T50" s="31">
        <f t="shared" si="28"/>
        <v>0</v>
      </c>
      <c r="U50" s="31">
        <f t="shared" si="29"/>
        <v>0</v>
      </c>
      <c r="V50" s="31">
        <f t="shared" si="30"/>
        <v>0</v>
      </c>
      <c r="X50" s="30">
        <v>0</v>
      </c>
      <c r="Y50" s="30">
        <v>0</v>
      </c>
      <c r="Z50" s="15">
        <v>0</v>
      </c>
      <c r="AA50" s="39">
        <f t="shared" si="13"/>
        <v>0</v>
      </c>
      <c r="AB50" s="31">
        <f t="shared" si="17"/>
        <v>0</v>
      </c>
      <c r="AC50" s="31">
        <f t="shared" si="18"/>
        <v>0</v>
      </c>
      <c r="AE50" s="15">
        <v>0</v>
      </c>
      <c r="AF50" s="15">
        <v>0</v>
      </c>
      <c r="AG50" s="39">
        <f t="shared" si="15"/>
        <v>0</v>
      </c>
      <c r="AH50" s="39">
        <f t="shared" si="16"/>
        <v>0</v>
      </c>
    </row>
    <row r="51" spans="1:34" ht="15" x14ac:dyDescent="0.25">
      <c r="A51" s="40" t="s">
        <v>418</v>
      </c>
      <c r="B51" t="s">
        <v>761</v>
      </c>
      <c r="C51" t="s">
        <v>63</v>
      </c>
      <c r="D51">
        <v>0.49830816467299999</v>
      </c>
      <c r="E51">
        <v>0</v>
      </c>
      <c r="F51">
        <v>0</v>
      </c>
      <c r="G51">
        <v>0</v>
      </c>
      <c r="H51" s="29">
        <f t="shared" si="19"/>
        <v>0.49830816467299999</v>
      </c>
      <c r="I51" s="31">
        <f t="shared" si="20"/>
        <v>0</v>
      </c>
      <c r="J51" s="31">
        <f t="shared" si="21"/>
        <v>0</v>
      </c>
      <c r="K51" s="31">
        <f t="shared" si="22"/>
        <v>0</v>
      </c>
      <c r="L51" s="31">
        <f t="shared" si="23"/>
        <v>100</v>
      </c>
      <c r="M51">
        <v>3.4990268999999998E-4</v>
      </c>
      <c r="N51">
        <v>1.7208840560000001E-2</v>
      </c>
      <c r="O51" s="15">
        <f t="shared" si="24"/>
        <v>1.7558743250000002E-2</v>
      </c>
      <c r="P51">
        <v>0.18219363504</v>
      </c>
      <c r="Q51" s="29">
        <f t="shared" si="25"/>
        <v>0.19975237829</v>
      </c>
      <c r="R51" s="31">
        <f t="shared" si="26"/>
        <v>7.0218133036133029E-2</v>
      </c>
      <c r="S51" s="31">
        <f t="shared" si="27"/>
        <v>3.4534534611313852</v>
      </c>
      <c r="T51" s="31">
        <f t="shared" si="28"/>
        <v>3.5236715941675185</v>
      </c>
      <c r="U51" s="31">
        <f t="shared" si="29"/>
        <v>36.562442270950783</v>
      </c>
      <c r="V51" s="31">
        <f t="shared" si="30"/>
        <v>40.086113865118307</v>
      </c>
      <c r="X51" s="30">
        <v>0</v>
      </c>
      <c r="Y51" s="30">
        <v>0</v>
      </c>
      <c r="Z51" s="15">
        <v>0</v>
      </c>
      <c r="AA51" s="39">
        <f t="shared" si="13"/>
        <v>0</v>
      </c>
      <c r="AB51" s="31">
        <f t="shared" si="17"/>
        <v>0</v>
      </c>
      <c r="AC51" s="31">
        <f t="shared" si="18"/>
        <v>0</v>
      </c>
      <c r="AE51" s="15">
        <v>7.5704523539999999E-2</v>
      </c>
      <c r="AF51" s="15">
        <v>0.11789295508</v>
      </c>
      <c r="AG51" s="39">
        <f t="shared" si="15"/>
        <v>15.192310483148287</v>
      </c>
      <c r="AH51" s="39">
        <f t="shared" si="16"/>
        <v>23.658644075672282</v>
      </c>
    </row>
    <row r="52" spans="1:34" ht="15" x14ac:dyDescent="0.25">
      <c r="A52" s="40" t="s">
        <v>393</v>
      </c>
      <c r="B52" t="s">
        <v>737</v>
      </c>
      <c r="C52" t="s">
        <v>63</v>
      </c>
      <c r="D52">
        <v>2.9464457496100001</v>
      </c>
      <c r="E52">
        <v>0.14740516879000001</v>
      </c>
      <c r="F52">
        <v>0</v>
      </c>
      <c r="G52">
        <v>0</v>
      </c>
      <c r="H52" s="29">
        <f t="shared" si="19"/>
        <v>2.7990405808199998</v>
      </c>
      <c r="I52" s="31">
        <f t="shared" si="20"/>
        <v>5.0028129250135009</v>
      </c>
      <c r="J52" s="31">
        <f t="shared" si="21"/>
        <v>0</v>
      </c>
      <c r="K52" s="31">
        <f t="shared" si="22"/>
        <v>0</v>
      </c>
      <c r="L52" s="31">
        <f t="shared" si="23"/>
        <v>94.997187074986485</v>
      </c>
      <c r="M52">
        <v>1.0944032158400001</v>
      </c>
      <c r="N52">
        <v>0.28769760708999997</v>
      </c>
      <c r="O52" s="15">
        <f t="shared" si="24"/>
        <v>1.38210082293</v>
      </c>
      <c r="P52">
        <v>0.94766645781000003</v>
      </c>
      <c r="Q52" s="29">
        <f t="shared" si="25"/>
        <v>2.3297672807400001</v>
      </c>
      <c r="R52" s="31">
        <f t="shared" si="26"/>
        <v>37.143165319940422</v>
      </c>
      <c r="S52" s="31">
        <f t="shared" si="27"/>
        <v>9.7642254953474179</v>
      </c>
      <c r="T52" s="31">
        <f t="shared" si="28"/>
        <v>46.907390815287833</v>
      </c>
      <c r="U52" s="31">
        <f t="shared" si="29"/>
        <v>32.163037718764578</v>
      </c>
      <c r="V52" s="31">
        <f t="shared" si="30"/>
        <v>79.070428534052411</v>
      </c>
      <c r="X52" s="30">
        <v>0</v>
      </c>
      <c r="Y52" s="30">
        <v>0</v>
      </c>
      <c r="Z52" s="15">
        <v>0</v>
      </c>
      <c r="AA52" s="39">
        <f t="shared" si="13"/>
        <v>0</v>
      </c>
      <c r="AB52" s="31">
        <f t="shared" si="17"/>
        <v>0</v>
      </c>
      <c r="AC52" s="31">
        <f t="shared" si="18"/>
        <v>0</v>
      </c>
      <c r="AE52" s="15">
        <v>0.65902189325000005</v>
      </c>
      <c r="AF52" s="15">
        <v>0.53189421679000004</v>
      </c>
      <c r="AG52" s="39">
        <f t="shared" si="15"/>
        <v>22.366673248174688</v>
      </c>
      <c r="AH52" s="39">
        <f t="shared" si="16"/>
        <v>18.052062111118218</v>
      </c>
    </row>
    <row r="53" spans="1:34" ht="15" x14ac:dyDescent="0.25">
      <c r="A53" s="40" t="s">
        <v>379</v>
      </c>
      <c r="B53" t="s">
        <v>723</v>
      </c>
      <c r="C53" t="s">
        <v>64</v>
      </c>
      <c r="D53">
        <v>16.124339342700001</v>
      </c>
      <c r="E53">
        <v>0</v>
      </c>
      <c r="F53">
        <v>0</v>
      </c>
      <c r="G53">
        <v>0</v>
      </c>
      <c r="H53" s="29">
        <f t="shared" si="19"/>
        <v>16.124339342700001</v>
      </c>
      <c r="I53" s="31">
        <f t="shared" si="20"/>
        <v>0</v>
      </c>
      <c r="J53" s="31">
        <f t="shared" si="21"/>
        <v>0</v>
      </c>
      <c r="K53" s="31">
        <f t="shared" si="22"/>
        <v>0</v>
      </c>
      <c r="L53" s="31">
        <f t="shared" si="23"/>
        <v>100</v>
      </c>
      <c r="M53">
        <v>0.10186369066000001</v>
      </c>
      <c r="N53">
        <v>0.21490231186</v>
      </c>
      <c r="O53" s="15">
        <f t="shared" si="24"/>
        <v>0.31676600251999998</v>
      </c>
      <c r="P53">
        <v>0.54494450511000003</v>
      </c>
      <c r="Q53" s="29">
        <f t="shared" si="25"/>
        <v>0.86171050763000001</v>
      </c>
      <c r="R53" s="31">
        <f t="shared" si="26"/>
        <v>0.63173869325763676</v>
      </c>
      <c r="S53" s="31">
        <f t="shared" si="27"/>
        <v>1.3327821208209258</v>
      </c>
      <c r="T53" s="31">
        <f t="shared" si="28"/>
        <v>1.9645208140785624</v>
      </c>
      <c r="U53" s="31">
        <f t="shared" si="29"/>
        <v>3.3796392740686994</v>
      </c>
      <c r="V53" s="31">
        <f t="shared" si="30"/>
        <v>5.3441600881472624</v>
      </c>
      <c r="X53" s="15">
        <v>0</v>
      </c>
      <c r="Y53" s="15">
        <v>0</v>
      </c>
      <c r="Z53" s="15">
        <v>0</v>
      </c>
      <c r="AA53" s="39">
        <f t="shared" si="13"/>
        <v>0</v>
      </c>
      <c r="AB53" s="31">
        <f t="shared" si="17"/>
        <v>0</v>
      </c>
      <c r="AC53" s="31">
        <f t="shared" si="18"/>
        <v>0</v>
      </c>
      <c r="AE53" s="15">
        <v>0.34275114315999999</v>
      </c>
      <c r="AF53" s="15">
        <v>0.31337260089000002</v>
      </c>
      <c r="AG53" s="39">
        <f t="shared" si="15"/>
        <v>2.1256755757573056</v>
      </c>
      <c r="AH53" s="39">
        <f t="shared" si="16"/>
        <v>1.9434756006414224</v>
      </c>
    </row>
    <row r="54" spans="1:34" ht="15" x14ac:dyDescent="0.25">
      <c r="A54" s="40" t="s">
        <v>80</v>
      </c>
      <c r="B54" t="s">
        <v>428</v>
      </c>
      <c r="C54" t="s">
        <v>63</v>
      </c>
      <c r="D54">
        <v>8.1915773212400005</v>
      </c>
      <c r="E54">
        <v>0</v>
      </c>
      <c r="F54">
        <v>0.12367504586</v>
      </c>
      <c r="G54">
        <v>4.6612176460000002E-2</v>
      </c>
      <c r="H54" s="29">
        <f t="shared" si="19"/>
        <v>8.0212900989199998</v>
      </c>
      <c r="I54" s="31">
        <f t="shared" si="20"/>
        <v>0</v>
      </c>
      <c r="J54" s="31">
        <f t="shared" si="21"/>
        <v>1.5097830492220596</v>
      </c>
      <c r="K54" s="31">
        <f t="shared" si="22"/>
        <v>0.56902565442602793</v>
      </c>
      <c r="L54" s="31">
        <f t="shared" si="23"/>
        <v>97.921191296351907</v>
      </c>
      <c r="M54">
        <v>5.5036116490000002E-2</v>
      </c>
      <c r="N54">
        <v>6.5348170129999994E-2</v>
      </c>
      <c r="O54" s="15">
        <f t="shared" si="24"/>
        <v>0.12038428662</v>
      </c>
      <c r="P54">
        <v>0.69634667184999999</v>
      </c>
      <c r="Q54" s="29">
        <f t="shared" si="25"/>
        <v>0.81673095846999999</v>
      </c>
      <c r="R54" s="31">
        <f t="shared" si="26"/>
        <v>0.67186225963217672</v>
      </c>
      <c r="S54" s="31">
        <f t="shared" si="27"/>
        <v>0.79774831595080287</v>
      </c>
      <c r="T54" s="31">
        <f t="shared" si="28"/>
        <v>1.4696105755829798</v>
      </c>
      <c r="U54" s="31">
        <f t="shared" si="29"/>
        <v>8.5007641940269263</v>
      </c>
      <c r="V54" s="31">
        <f t="shared" si="30"/>
        <v>9.9703747696099061</v>
      </c>
      <c r="X54" s="15">
        <v>0.11233742381</v>
      </c>
      <c r="Y54" s="15">
        <v>4.469954667E-2</v>
      </c>
      <c r="Z54" s="15">
        <v>0</v>
      </c>
      <c r="AA54" s="39">
        <f t="shared" si="13"/>
        <v>1.3713772012957683</v>
      </c>
      <c r="AB54" s="31">
        <f t="shared" si="17"/>
        <v>0.54567691809608165</v>
      </c>
      <c r="AC54" s="31">
        <f t="shared" si="18"/>
        <v>0</v>
      </c>
      <c r="AE54" s="15">
        <v>0.31763563768999997</v>
      </c>
      <c r="AF54" s="15">
        <v>0.54829482746000002</v>
      </c>
      <c r="AG54" s="39">
        <f t="shared" si="15"/>
        <v>3.8775882254861984</v>
      </c>
      <c r="AH54" s="39">
        <f t="shared" si="16"/>
        <v>6.6933974490886188</v>
      </c>
    </row>
    <row r="55" spans="1:34" ht="15" x14ac:dyDescent="0.25">
      <c r="A55" s="40" t="s">
        <v>81</v>
      </c>
      <c r="B55" t="s">
        <v>429</v>
      </c>
      <c r="C55" t="s">
        <v>63</v>
      </c>
      <c r="D55">
        <v>0.68598322549599999</v>
      </c>
      <c r="E55">
        <v>0</v>
      </c>
      <c r="F55">
        <v>0</v>
      </c>
      <c r="G55">
        <v>0</v>
      </c>
      <c r="H55" s="29">
        <f t="shared" si="19"/>
        <v>0.68598322549599999</v>
      </c>
      <c r="I55" s="31">
        <f t="shared" si="20"/>
        <v>0</v>
      </c>
      <c r="J55" s="31">
        <f t="shared" si="21"/>
        <v>0</v>
      </c>
      <c r="K55" s="31">
        <f t="shared" si="22"/>
        <v>0</v>
      </c>
      <c r="L55" s="31">
        <f t="shared" si="23"/>
        <v>100</v>
      </c>
      <c r="M55">
        <v>0</v>
      </c>
      <c r="N55">
        <v>0</v>
      </c>
      <c r="O55" s="15">
        <f t="shared" si="24"/>
        <v>0</v>
      </c>
      <c r="P55">
        <v>1.4226742989999999E-2</v>
      </c>
      <c r="Q55" s="29">
        <f t="shared" si="25"/>
        <v>1.4226742989999999E-2</v>
      </c>
      <c r="R55" s="31">
        <f t="shared" si="26"/>
        <v>0</v>
      </c>
      <c r="S55" s="31">
        <f t="shared" si="27"/>
        <v>0</v>
      </c>
      <c r="T55" s="31">
        <f t="shared" si="28"/>
        <v>0</v>
      </c>
      <c r="U55" s="31">
        <f t="shared" si="29"/>
        <v>2.0739199533215054</v>
      </c>
      <c r="V55" s="31">
        <f t="shared" si="30"/>
        <v>2.0739199533215054</v>
      </c>
      <c r="X55" s="15">
        <v>0</v>
      </c>
      <c r="Y55" s="15">
        <v>0</v>
      </c>
      <c r="Z55" s="15">
        <v>3.9458969599999996E-3</v>
      </c>
      <c r="AA55" s="39">
        <f t="shared" si="13"/>
        <v>0</v>
      </c>
      <c r="AB55" s="31">
        <f t="shared" si="17"/>
        <v>0</v>
      </c>
      <c r="AC55" s="31">
        <f t="shared" si="18"/>
        <v>0.57521770406950101</v>
      </c>
      <c r="AE55" s="15">
        <v>0</v>
      </c>
      <c r="AF55" s="15">
        <v>0</v>
      </c>
      <c r="AG55" s="39">
        <f t="shared" si="15"/>
        <v>0</v>
      </c>
      <c r="AH55" s="39">
        <f t="shared" si="16"/>
        <v>0</v>
      </c>
    </row>
    <row r="56" spans="1:34" ht="15" x14ac:dyDescent="0.25">
      <c r="A56" s="40" t="s">
        <v>84</v>
      </c>
      <c r="B56" t="s">
        <v>432</v>
      </c>
      <c r="C56" t="s">
        <v>63</v>
      </c>
      <c r="D56">
        <v>0.983910648951</v>
      </c>
      <c r="E56">
        <v>0</v>
      </c>
      <c r="F56">
        <v>0</v>
      </c>
      <c r="G56">
        <v>0</v>
      </c>
      <c r="H56" s="29">
        <f t="shared" si="19"/>
        <v>0.983910648951</v>
      </c>
      <c r="I56" s="31">
        <f t="shared" si="20"/>
        <v>0</v>
      </c>
      <c r="J56" s="31">
        <f t="shared" si="21"/>
        <v>0</v>
      </c>
      <c r="K56" s="31">
        <f t="shared" si="22"/>
        <v>0</v>
      </c>
      <c r="L56" s="31">
        <f t="shared" si="23"/>
        <v>100</v>
      </c>
      <c r="M56">
        <v>0</v>
      </c>
      <c r="N56">
        <v>0</v>
      </c>
      <c r="O56" s="15">
        <f t="shared" si="24"/>
        <v>0</v>
      </c>
      <c r="P56">
        <v>4.8076267089999999E-2</v>
      </c>
      <c r="Q56" s="29">
        <f t="shared" si="25"/>
        <v>4.8076267089999999E-2</v>
      </c>
      <c r="R56" s="31">
        <f t="shared" si="26"/>
        <v>0</v>
      </c>
      <c r="S56" s="31">
        <f t="shared" si="27"/>
        <v>0</v>
      </c>
      <c r="T56" s="31">
        <f t="shared" si="28"/>
        <v>0</v>
      </c>
      <c r="U56" s="31">
        <f t="shared" si="29"/>
        <v>4.8862431910109612</v>
      </c>
      <c r="V56" s="31">
        <f t="shared" si="30"/>
        <v>4.8862431910109612</v>
      </c>
      <c r="X56" s="15">
        <v>0</v>
      </c>
      <c r="Y56" s="15">
        <v>0</v>
      </c>
      <c r="Z56" s="15">
        <v>0</v>
      </c>
      <c r="AA56" s="39">
        <f t="shared" si="13"/>
        <v>0</v>
      </c>
      <c r="AB56" s="31">
        <f t="shared" si="17"/>
        <v>0</v>
      </c>
      <c r="AC56" s="31">
        <f t="shared" si="18"/>
        <v>0</v>
      </c>
      <c r="AE56" s="15">
        <v>1.97590409E-2</v>
      </c>
      <c r="AF56" s="15">
        <v>2.7516805799999999E-2</v>
      </c>
      <c r="AG56" s="39">
        <f t="shared" si="15"/>
        <v>2.0082149655627952</v>
      </c>
      <c r="AH56" s="39">
        <f t="shared" si="16"/>
        <v>2.7966773028970815</v>
      </c>
    </row>
    <row r="57" spans="1:34" ht="15" x14ac:dyDescent="0.25">
      <c r="A57" s="40" t="s">
        <v>85</v>
      </c>
      <c r="B57" t="s">
        <v>433</v>
      </c>
      <c r="C57" t="s">
        <v>63</v>
      </c>
      <c r="D57">
        <v>0.615775630899</v>
      </c>
      <c r="E57">
        <v>0</v>
      </c>
      <c r="F57">
        <v>0</v>
      </c>
      <c r="G57">
        <v>0</v>
      </c>
      <c r="H57" s="29">
        <f t="shared" si="19"/>
        <v>0.615775630899</v>
      </c>
      <c r="I57" s="31">
        <f t="shared" si="20"/>
        <v>0</v>
      </c>
      <c r="J57" s="31">
        <f t="shared" si="21"/>
        <v>0</v>
      </c>
      <c r="K57" s="31">
        <f t="shared" si="22"/>
        <v>0</v>
      </c>
      <c r="L57" s="31">
        <f t="shared" si="23"/>
        <v>100</v>
      </c>
      <c r="M57">
        <v>0</v>
      </c>
      <c r="N57">
        <v>0</v>
      </c>
      <c r="O57" s="15">
        <f t="shared" si="24"/>
        <v>0</v>
      </c>
      <c r="P57">
        <v>2.3599710000000001E-5</v>
      </c>
      <c r="Q57" s="29">
        <f t="shared" si="25"/>
        <v>2.3599710000000001E-5</v>
      </c>
      <c r="R57" s="31">
        <f t="shared" si="26"/>
        <v>0</v>
      </c>
      <c r="S57" s="31">
        <f t="shared" si="27"/>
        <v>0</v>
      </c>
      <c r="T57" s="31">
        <f t="shared" si="28"/>
        <v>0</v>
      </c>
      <c r="U57" s="31">
        <f t="shared" si="29"/>
        <v>3.8325176924500349E-3</v>
      </c>
      <c r="V57" s="31">
        <f t="shared" si="30"/>
        <v>3.8325176924500349E-3</v>
      </c>
      <c r="X57" s="15">
        <v>0</v>
      </c>
      <c r="Y57" s="15">
        <v>0</v>
      </c>
      <c r="Z57" s="15">
        <v>0</v>
      </c>
      <c r="AA57" s="39">
        <f t="shared" si="13"/>
        <v>0</v>
      </c>
      <c r="AB57" s="31">
        <f t="shared" si="17"/>
        <v>0</v>
      </c>
      <c r="AC57" s="31">
        <f t="shared" si="18"/>
        <v>0</v>
      </c>
      <c r="AE57" s="15">
        <v>0</v>
      </c>
      <c r="AF57" s="15">
        <v>1.7349189999999999E-5</v>
      </c>
      <c r="AG57" s="39">
        <f t="shared" si="15"/>
        <v>0</v>
      </c>
      <c r="AH57" s="39">
        <f t="shared" si="16"/>
        <v>2.8174531646650413E-3</v>
      </c>
    </row>
    <row r="58" spans="1:34" ht="15" x14ac:dyDescent="0.25">
      <c r="A58" s="40" t="s">
        <v>86</v>
      </c>
      <c r="B58" t="s">
        <v>434</v>
      </c>
      <c r="C58" t="s">
        <v>63</v>
      </c>
      <c r="D58">
        <v>0.35132603209899999</v>
      </c>
      <c r="E58">
        <v>0</v>
      </c>
      <c r="F58">
        <v>0</v>
      </c>
      <c r="G58">
        <v>0</v>
      </c>
      <c r="H58" s="29">
        <f t="shared" si="19"/>
        <v>0.35132603209899999</v>
      </c>
      <c r="I58" s="31">
        <f t="shared" si="20"/>
        <v>0</v>
      </c>
      <c r="J58" s="31">
        <f t="shared" si="21"/>
        <v>0</v>
      </c>
      <c r="K58" s="31">
        <f t="shared" si="22"/>
        <v>0</v>
      </c>
      <c r="L58" s="31">
        <f t="shared" si="23"/>
        <v>100</v>
      </c>
      <c r="M58">
        <v>0.10518856353</v>
      </c>
      <c r="N58">
        <v>2.1937016600000001E-2</v>
      </c>
      <c r="O58" s="15">
        <f t="shared" si="24"/>
        <v>0.12712558013</v>
      </c>
      <c r="P58">
        <v>7.5656179670000004E-2</v>
      </c>
      <c r="Q58" s="29">
        <f t="shared" si="25"/>
        <v>0.20278175980000002</v>
      </c>
      <c r="R58" s="31">
        <f t="shared" si="26"/>
        <v>29.940441048888449</v>
      </c>
      <c r="S58" s="31">
        <f t="shared" si="27"/>
        <v>6.2440623795900159</v>
      </c>
      <c r="T58" s="31">
        <f t="shared" si="28"/>
        <v>36.184503428478465</v>
      </c>
      <c r="U58" s="31">
        <f t="shared" si="29"/>
        <v>21.534464502385887</v>
      </c>
      <c r="V58" s="31">
        <f t="shared" si="30"/>
        <v>57.718967930864352</v>
      </c>
      <c r="X58" s="15">
        <v>0</v>
      </c>
      <c r="Y58" s="15">
        <v>0</v>
      </c>
      <c r="Z58" s="15">
        <v>0</v>
      </c>
      <c r="AA58" s="39">
        <f t="shared" si="13"/>
        <v>0</v>
      </c>
      <c r="AB58" s="31">
        <f t="shared" si="17"/>
        <v>0</v>
      </c>
      <c r="AC58" s="31">
        <f t="shared" si="18"/>
        <v>0</v>
      </c>
      <c r="AE58" s="15">
        <v>5.4095366249999999E-2</v>
      </c>
      <c r="AF58" s="15">
        <v>4.1055572800000002E-2</v>
      </c>
      <c r="AG58" s="39">
        <f t="shared" si="15"/>
        <v>15.397483052083228</v>
      </c>
      <c r="AH58" s="39">
        <f t="shared" si="16"/>
        <v>11.685889757361041</v>
      </c>
    </row>
    <row r="59" spans="1:34" ht="15" x14ac:dyDescent="0.25">
      <c r="A59" s="40" t="s">
        <v>87</v>
      </c>
      <c r="B59" t="s">
        <v>435</v>
      </c>
      <c r="C59" t="s">
        <v>63</v>
      </c>
      <c r="D59">
        <v>1.30439489333</v>
      </c>
      <c r="E59">
        <v>0</v>
      </c>
      <c r="F59">
        <v>0</v>
      </c>
      <c r="G59">
        <v>0</v>
      </c>
      <c r="H59" s="29">
        <f t="shared" si="19"/>
        <v>1.30439489333</v>
      </c>
      <c r="I59" s="31">
        <f t="shared" si="20"/>
        <v>0</v>
      </c>
      <c r="J59" s="31">
        <f t="shared" si="21"/>
        <v>0</v>
      </c>
      <c r="K59" s="31">
        <f t="shared" si="22"/>
        <v>0</v>
      </c>
      <c r="L59" s="31">
        <f t="shared" si="23"/>
        <v>100</v>
      </c>
      <c r="M59">
        <v>1.5806989229999999E-2</v>
      </c>
      <c r="N59">
        <v>6.3330422500000004E-3</v>
      </c>
      <c r="O59" s="15">
        <f t="shared" si="24"/>
        <v>2.2140031479999999E-2</v>
      </c>
      <c r="P59">
        <v>0.21622449852</v>
      </c>
      <c r="Q59" s="29">
        <f t="shared" si="25"/>
        <v>0.23836452999999999</v>
      </c>
      <c r="R59" s="31">
        <f t="shared" si="26"/>
        <v>1.2118254457165354</v>
      </c>
      <c r="S59" s="31">
        <f t="shared" si="27"/>
        <v>0.48551571938711957</v>
      </c>
      <c r="T59" s="31">
        <f t="shared" si="28"/>
        <v>1.6973411651036547</v>
      </c>
      <c r="U59" s="31">
        <f t="shared" si="29"/>
        <v>16.576613387990101</v>
      </c>
      <c r="V59" s="31">
        <f t="shared" si="30"/>
        <v>18.273954553093759</v>
      </c>
      <c r="X59" s="15">
        <v>0</v>
      </c>
      <c r="Y59" s="15">
        <v>0</v>
      </c>
      <c r="Z59" s="15">
        <v>0</v>
      </c>
      <c r="AA59" s="39">
        <f t="shared" si="13"/>
        <v>0</v>
      </c>
      <c r="AB59" s="31">
        <f t="shared" si="17"/>
        <v>0</v>
      </c>
      <c r="AC59" s="31">
        <f t="shared" si="18"/>
        <v>0</v>
      </c>
      <c r="AE59" s="15">
        <v>7.9699690190000005E-2</v>
      </c>
      <c r="AF59" s="15">
        <v>0.13205220442999999</v>
      </c>
      <c r="AG59" s="39">
        <f t="shared" si="15"/>
        <v>6.1100890993626962</v>
      </c>
      <c r="AH59" s="39">
        <f t="shared" si="16"/>
        <v>10.123637029341849</v>
      </c>
    </row>
    <row r="60" spans="1:34" ht="15" x14ac:dyDescent="0.25">
      <c r="A60" s="40" t="s">
        <v>79</v>
      </c>
      <c r="B60" t="s">
        <v>427</v>
      </c>
      <c r="C60" t="s">
        <v>63</v>
      </c>
      <c r="D60">
        <v>1.0194673459500001</v>
      </c>
      <c r="E60">
        <v>0</v>
      </c>
      <c r="F60">
        <v>0</v>
      </c>
      <c r="G60">
        <v>0</v>
      </c>
      <c r="H60" s="29">
        <f t="shared" si="19"/>
        <v>1.0194673459500001</v>
      </c>
      <c r="I60" s="31">
        <f t="shared" si="20"/>
        <v>0</v>
      </c>
      <c r="J60" s="31">
        <f t="shared" si="21"/>
        <v>0</v>
      </c>
      <c r="K60" s="31">
        <f t="shared" si="22"/>
        <v>0</v>
      </c>
      <c r="L60" s="31">
        <f t="shared" si="23"/>
        <v>100</v>
      </c>
      <c r="M60">
        <v>1.1321796360000001E-2</v>
      </c>
      <c r="N60">
        <v>1.8119305200000001E-3</v>
      </c>
      <c r="O60" s="15">
        <f t="shared" si="24"/>
        <v>1.313372688E-2</v>
      </c>
      <c r="P60">
        <v>1.8567472580000001E-2</v>
      </c>
      <c r="Q60" s="29">
        <f t="shared" si="25"/>
        <v>3.1701199460000003E-2</v>
      </c>
      <c r="R60" s="31">
        <f t="shared" si="26"/>
        <v>1.1105599806582995</v>
      </c>
      <c r="S60" s="31">
        <f t="shared" si="27"/>
        <v>0.17773306101447869</v>
      </c>
      <c r="T60" s="31">
        <f t="shared" si="28"/>
        <v>1.2882930416727782</v>
      </c>
      <c r="U60" s="31">
        <f t="shared" si="29"/>
        <v>1.8212915454096992</v>
      </c>
      <c r="V60" s="31">
        <f t="shared" si="30"/>
        <v>3.1095845870824772</v>
      </c>
      <c r="X60" s="15">
        <v>0</v>
      </c>
      <c r="Y60" s="15">
        <v>0</v>
      </c>
      <c r="Z60" s="15">
        <v>0</v>
      </c>
      <c r="AA60" s="39">
        <f t="shared" si="13"/>
        <v>0</v>
      </c>
      <c r="AB60" s="31">
        <f t="shared" si="17"/>
        <v>0</v>
      </c>
      <c r="AC60" s="31">
        <f t="shared" si="18"/>
        <v>0</v>
      </c>
      <c r="AE60" s="15">
        <v>6.0529901299999998E-3</v>
      </c>
      <c r="AF60" s="15">
        <v>1.147662136E-2</v>
      </c>
      <c r="AG60" s="39">
        <f t="shared" si="15"/>
        <v>0.59374046202131803</v>
      </c>
      <c r="AH60" s="39">
        <f t="shared" si="16"/>
        <v>1.1257468329508291</v>
      </c>
    </row>
    <row r="61" spans="1:34" ht="15" x14ac:dyDescent="0.25">
      <c r="A61" s="40" t="s">
        <v>271</v>
      </c>
      <c r="B61" t="s">
        <v>618</v>
      </c>
      <c r="C61" t="s">
        <v>51</v>
      </c>
      <c r="D61">
        <v>8.5232917853799997</v>
      </c>
      <c r="E61">
        <v>0</v>
      </c>
      <c r="F61">
        <v>0</v>
      </c>
      <c r="G61">
        <v>0</v>
      </c>
      <c r="H61" s="29">
        <f t="shared" si="19"/>
        <v>8.5232917853799997</v>
      </c>
      <c r="I61" s="31">
        <f t="shared" si="20"/>
        <v>0</v>
      </c>
      <c r="J61" s="31">
        <f t="shared" si="21"/>
        <v>0</v>
      </c>
      <c r="K61" s="31">
        <f t="shared" si="22"/>
        <v>0</v>
      </c>
      <c r="L61" s="31">
        <f t="shared" si="23"/>
        <v>100</v>
      </c>
      <c r="M61">
        <v>0.86930125486999998</v>
      </c>
      <c r="N61">
        <v>0.33118199532999998</v>
      </c>
      <c r="O61" s="15">
        <f t="shared" si="24"/>
        <v>1.2004832502</v>
      </c>
      <c r="P61">
        <v>1.41598747923</v>
      </c>
      <c r="Q61" s="29">
        <f t="shared" si="25"/>
        <v>2.61647072943</v>
      </c>
      <c r="R61" s="31">
        <f t="shared" si="26"/>
        <v>10.199125839632901</v>
      </c>
      <c r="S61" s="31">
        <f t="shared" si="27"/>
        <v>3.8856113772624372</v>
      </c>
      <c r="T61" s="31">
        <f t="shared" si="28"/>
        <v>14.084737216895338</v>
      </c>
      <c r="U61" s="31">
        <f t="shared" si="29"/>
        <v>16.613152698337082</v>
      </c>
      <c r="V61" s="31">
        <f t="shared" si="30"/>
        <v>30.69788991523242</v>
      </c>
      <c r="X61" s="15">
        <v>0</v>
      </c>
      <c r="Y61" s="15">
        <v>0</v>
      </c>
      <c r="Z61" s="15">
        <v>0</v>
      </c>
      <c r="AA61" s="39">
        <f t="shared" si="13"/>
        <v>0</v>
      </c>
      <c r="AB61" s="31">
        <f t="shared" si="17"/>
        <v>0</v>
      </c>
      <c r="AC61" s="31">
        <f t="shared" si="18"/>
        <v>0</v>
      </c>
      <c r="AE61" s="15">
        <v>0.59881260399000003</v>
      </c>
      <c r="AF61" s="15">
        <v>0.89981757920000005</v>
      </c>
      <c r="AG61" s="39">
        <f t="shared" si="15"/>
        <v>7.0256025379436506</v>
      </c>
      <c r="AH61" s="39">
        <f t="shared" si="16"/>
        <v>10.557160330278226</v>
      </c>
    </row>
    <row r="62" spans="1:34" ht="15" x14ac:dyDescent="0.25">
      <c r="A62" s="40" t="s">
        <v>272</v>
      </c>
      <c r="B62" t="s">
        <v>619</v>
      </c>
      <c r="C62" t="s">
        <v>63</v>
      </c>
      <c r="D62">
        <v>2.6448724828999999</v>
      </c>
      <c r="E62">
        <v>0</v>
      </c>
      <c r="F62">
        <v>0</v>
      </c>
      <c r="G62">
        <v>0</v>
      </c>
      <c r="H62" s="29">
        <f t="shared" si="19"/>
        <v>2.6448724828999999</v>
      </c>
      <c r="I62" s="31">
        <f t="shared" si="20"/>
        <v>0</v>
      </c>
      <c r="J62" s="31">
        <f t="shared" si="21"/>
        <v>0</v>
      </c>
      <c r="K62" s="31">
        <f t="shared" si="22"/>
        <v>0</v>
      </c>
      <c r="L62" s="31">
        <f t="shared" si="23"/>
        <v>100</v>
      </c>
      <c r="M62">
        <v>0.1042152967</v>
      </c>
      <c r="N62">
        <v>0.12558284903</v>
      </c>
      <c r="O62" s="15">
        <f t="shared" si="24"/>
        <v>0.22979814573000001</v>
      </c>
      <c r="P62">
        <v>0.53354649601000004</v>
      </c>
      <c r="Q62" s="29">
        <f t="shared" si="25"/>
        <v>0.76334464174000005</v>
      </c>
      <c r="R62" s="31">
        <f t="shared" si="26"/>
        <v>3.9402767949603366</v>
      </c>
      <c r="S62" s="31">
        <f t="shared" si="27"/>
        <v>4.7481627126425119</v>
      </c>
      <c r="T62" s="31">
        <f t="shared" si="28"/>
        <v>8.6884395076028493</v>
      </c>
      <c r="U62" s="31">
        <f t="shared" si="29"/>
        <v>20.172862754615188</v>
      </c>
      <c r="V62" s="31">
        <f t="shared" si="30"/>
        <v>28.861302262218036</v>
      </c>
      <c r="X62" s="15">
        <v>0</v>
      </c>
      <c r="Y62" s="15">
        <v>0</v>
      </c>
      <c r="Z62" s="15">
        <v>0</v>
      </c>
      <c r="AA62" s="39">
        <f t="shared" si="13"/>
        <v>0</v>
      </c>
      <c r="AB62" s="31">
        <f t="shared" si="17"/>
        <v>0</v>
      </c>
      <c r="AC62" s="31">
        <f t="shared" si="18"/>
        <v>0</v>
      </c>
      <c r="AE62" s="15">
        <v>0.17148582872000001</v>
      </c>
      <c r="AF62" s="15">
        <v>0.40024470971999998</v>
      </c>
      <c r="AG62" s="39">
        <f t="shared" si="15"/>
        <v>6.4837087545321834</v>
      </c>
      <c r="AH62" s="39">
        <f t="shared" si="16"/>
        <v>15.132854695555952</v>
      </c>
    </row>
    <row r="63" spans="1:34" ht="15" x14ac:dyDescent="0.25">
      <c r="A63" s="40" t="s">
        <v>88</v>
      </c>
      <c r="B63" t="s">
        <v>436</v>
      </c>
      <c r="C63" t="s">
        <v>51</v>
      </c>
      <c r="D63">
        <v>27.8673165525</v>
      </c>
      <c r="E63">
        <v>1.7707435137800001</v>
      </c>
      <c r="F63">
        <v>1.3504400000000001E-6</v>
      </c>
      <c r="G63">
        <v>0.14978207427000001</v>
      </c>
      <c r="H63" s="29">
        <f t="shared" si="19"/>
        <v>25.946789614009997</v>
      </c>
      <c r="I63" s="31">
        <f t="shared" si="20"/>
        <v>6.3541945649630378</v>
      </c>
      <c r="J63" s="31">
        <f t="shared" si="21"/>
        <v>4.845963541038726E-6</v>
      </c>
      <c r="K63" s="31">
        <f t="shared" si="22"/>
        <v>0.53748294704953548</v>
      </c>
      <c r="L63" s="31">
        <f t="shared" si="23"/>
        <v>93.108317642023877</v>
      </c>
      <c r="M63">
        <v>4.2162543712299998</v>
      </c>
      <c r="N63">
        <v>3.0148751096600002</v>
      </c>
      <c r="O63" s="15">
        <f t="shared" si="24"/>
        <v>7.23112948089</v>
      </c>
      <c r="P63">
        <v>8.6756819402699996</v>
      </c>
      <c r="Q63" s="29">
        <f t="shared" si="25"/>
        <v>15.90681142116</v>
      </c>
      <c r="R63" s="31">
        <f t="shared" si="26"/>
        <v>15.129746573506218</v>
      </c>
      <c r="S63" s="31">
        <f t="shared" si="27"/>
        <v>10.818677514141681</v>
      </c>
      <c r="T63" s="31">
        <f t="shared" si="28"/>
        <v>25.948424087647897</v>
      </c>
      <c r="U63" s="31">
        <f t="shared" si="29"/>
        <v>31.132103889248341</v>
      </c>
      <c r="V63" s="31">
        <f t="shared" si="30"/>
        <v>57.080527976896242</v>
      </c>
      <c r="X63" s="15">
        <v>0.55128426744000003</v>
      </c>
      <c r="Y63" s="15">
        <v>0.23389089370999999</v>
      </c>
      <c r="Z63" s="15">
        <v>0</v>
      </c>
      <c r="AA63" s="39">
        <f t="shared" si="13"/>
        <v>1.9782466905323322</v>
      </c>
      <c r="AB63" s="31">
        <f t="shared" si="17"/>
        <v>0.83930181533398285</v>
      </c>
      <c r="AC63" s="31">
        <f t="shared" si="18"/>
        <v>0</v>
      </c>
      <c r="AE63" s="15">
        <v>4.0974948720400004</v>
      </c>
      <c r="AF63" s="15">
        <v>5.3533295443100002</v>
      </c>
      <c r="AG63" s="39">
        <f t="shared" si="15"/>
        <v>14.703586060468426</v>
      </c>
      <c r="AH63" s="39">
        <f t="shared" si="16"/>
        <v>19.210064715864249</v>
      </c>
    </row>
    <row r="64" spans="1:34" ht="15" x14ac:dyDescent="0.25">
      <c r="A64" s="40" t="s">
        <v>91</v>
      </c>
      <c r="B64" t="s">
        <v>439</v>
      </c>
      <c r="C64" t="s">
        <v>63</v>
      </c>
      <c r="D64">
        <v>11.2741638454</v>
      </c>
      <c r="E64">
        <v>0</v>
      </c>
      <c r="F64">
        <v>0</v>
      </c>
      <c r="G64">
        <v>0</v>
      </c>
      <c r="H64" s="29">
        <f t="shared" si="19"/>
        <v>11.2741638454</v>
      </c>
      <c r="I64" s="31">
        <f t="shared" si="20"/>
        <v>0</v>
      </c>
      <c r="J64" s="31">
        <f t="shared" si="21"/>
        <v>0</v>
      </c>
      <c r="K64" s="31">
        <f t="shared" si="22"/>
        <v>0</v>
      </c>
      <c r="L64" s="31">
        <f t="shared" si="23"/>
        <v>100</v>
      </c>
      <c r="M64">
        <v>1.78949521E-2</v>
      </c>
      <c r="N64">
        <v>7.8674627100000002E-3</v>
      </c>
      <c r="O64" s="15">
        <f t="shared" si="24"/>
        <v>2.5762414810000002E-2</v>
      </c>
      <c r="P64">
        <v>3.0968103149999999E-2</v>
      </c>
      <c r="Q64" s="29">
        <f t="shared" si="25"/>
        <v>5.6730517960000004E-2</v>
      </c>
      <c r="R64" s="31">
        <f t="shared" si="26"/>
        <v>0.15872531520199049</v>
      </c>
      <c r="S64" s="31">
        <f t="shared" si="27"/>
        <v>6.978311489778484E-2</v>
      </c>
      <c r="T64" s="31">
        <f t="shared" si="28"/>
        <v>0.22850843009977534</v>
      </c>
      <c r="U64" s="31">
        <f t="shared" si="29"/>
        <v>0.27468203917078404</v>
      </c>
      <c r="V64" s="31">
        <f t="shared" si="30"/>
        <v>0.50319046927055933</v>
      </c>
      <c r="X64" s="15">
        <v>0</v>
      </c>
      <c r="Y64" s="15">
        <v>0</v>
      </c>
      <c r="Z64" s="15">
        <v>0</v>
      </c>
      <c r="AA64" s="39">
        <f t="shared" si="13"/>
        <v>0</v>
      </c>
      <c r="AB64" s="31">
        <f t="shared" si="17"/>
        <v>0</v>
      </c>
      <c r="AC64" s="31">
        <f t="shared" si="18"/>
        <v>0</v>
      </c>
      <c r="AE64" s="15">
        <v>2.3200251339999999E-2</v>
      </c>
      <c r="AF64" s="15">
        <v>1.483499431E-2</v>
      </c>
      <c r="AG64" s="39">
        <f t="shared" si="15"/>
        <v>0.20578245675812126</v>
      </c>
      <c r="AH64" s="39">
        <f t="shared" si="16"/>
        <v>0.13158398718901768</v>
      </c>
    </row>
    <row r="65" spans="1:34" ht="15" x14ac:dyDescent="0.25">
      <c r="A65" s="40" t="s">
        <v>413</v>
      </c>
      <c r="B65" t="s">
        <v>756</v>
      </c>
      <c r="C65" t="s">
        <v>63</v>
      </c>
      <c r="D65">
        <v>4.7970109921199997</v>
      </c>
      <c r="E65">
        <v>0</v>
      </c>
      <c r="F65">
        <v>0</v>
      </c>
      <c r="G65">
        <v>0</v>
      </c>
      <c r="H65" s="29">
        <f t="shared" si="19"/>
        <v>4.7970109921199997</v>
      </c>
      <c r="I65" s="31">
        <f t="shared" si="20"/>
        <v>0</v>
      </c>
      <c r="J65" s="31">
        <f t="shared" si="21"/>
        <v>0</v>
      </c>
      <c r="K65" s="31">
        <f t="shared" si="22"/>
        <v>0</v>
      </c>
      <c r="L65" s="31">
        <f t="shared" si="23"/>
        <v>100</v>
      </c>
      <c r="M65">
        <v>0.10716931681</v>
      </c>
      <c r="N65">
        <v>0.12644714929</v>
      </c>
      <c r="O65" s="15">
        <f t="shared" si="24"/>
        <v>0.2336164661</v>
      </c>
      <c r="P65">
        <v>0.57515725729</v>
      </c>
      <c r="Q65" s="29">
        <f t="shared" si="25"/>
        <v>0.80877372338999998</v>
      </c>
      <c r="R65" s="31">
        <f t="shared" si="26"/>
        <v>2.2340852874017991</v>
      </c>
      <c r="S65" s="31">
        <f t="shared" si="27"/>
        <v>2.6359570469551441</v>
      </c>
      <c r="T65" s="31">
        <f t="shared" si="28"/>
        <v>4.8700423343569437</v>
      </c>
      <c r="U65" s="31">
        <f t="shared" si="29"/>
        <v>11.989909096201883</v>
      </c>
      <c r="V65" s="31">
        <f t="shared" si="30"/>
        <v>16.859951430558827</v>
      </c>
      <c r="X65" s="15">
        <v>0</v>
      </c>
      <c r="Y65" s="15">
        <v>0</v>
      </c>
      <c r="Z65" s="15">
        <v>0</v>
      </c>
      <c r="AA65" s="39">
        <f t="shared" si="13"/>
        <v>0</v>
      </c>
      <c r="AB65" s="31">
        <f t="shared" si="17"/>
        <v>0</v>
      </c>
      <c r="AC65" s="31">
        <f t="shared" si="18"/>
        <v>0</v>
      </c>
      <c r="AE65" s="15">
        <v>0.44638909972000002</v>
      </c>
      <c r="AF65" s="15">
        <v>0.25714330218999998</v>
      </c>
      <c r="AG65" s="39">
        <f t="shared" si="15"/>
        <v>9.3055675805888036</v>
      </c>
      <c r="AH65" s="39">
        <f t="shared" si="16"/>
        <v>5.3604901596516372</v>
      </c>
    </row>
    <row r="66" spans="1:34" ht="15" x14ac:dyDescent="0.25">
      <c r="A66" s="40" t="s">
        <v>83</v>
      </c>
      <c r="B66" t="s">
        <v>431</v>
      </c>
      <c r="C66" t="s">
        <v>51</v>
      </c>
      <c r="D66">
        <v>7.9892852857400003</v>
      </c>
      <c r="E66">
        <v>1.0002830624600001</v>
      </c>
      <c r="F66">
        <v>0.18870666384000001</v>
      </c>
      <c r="G66">
        <v>5.4358305803500002</v>
      </c>
      <c r="H66" s="29">
        <f t="shared" si="19"/>
        <v>1.3644649790900001</v>
      </c>
      <c r="I66" s="31">
        <f t="shared" si="20"/>
        <v>12.520307220038768</v>
      </c>
      <c r="J66" s="31">
        <f t="shared" si="21"/>
        <v>2.3619968131169471</v>
      </c>
      <c r="K66" s="31">
        <f t="shared" si="22"/>
        <v>68.039009572638037</v>
      </c>
      <c r="L66" s="31">
        <f t="shared" si="23"/>
        <v>17.078686394206258</v>
      </c>
      <c r="M66">
        <v>1.6284036899999999E-3</v>
      </c>
      <c r="N66">
        <v>1.4640620000000001E-4</v>
      </c>
      <c r="O66" s="15">
        <f t="shared" si="24"/>
        <v>1.7748098899999999E-3</v>
      </c>
      <c r="P66">
        <v>6.3302484110000001E-2</v>
      </c>
      <c r="Q66" s="29">
        <f t="shared" si="25"/>
        <v>6.5077294000000008E-2</v>
      </c>
      <c r="R66" s="31">
        <f t="shared" si="26"/>
        <v>2.0382345000328404E-2</v>
      </c>
      <c r="S66" s="31">
        <f t="shared" si="27"/>
        <v>1.8325318819359105E-3</v>
      </c>
      <c r="T66" s="31">
        <f t="shared" si="28"/>
        <v>2.2214876882264315E-2</v>
      </c>
      <c r="U66" s="31">
        <f t="shared" si="29"/>
        <v>0.79234226649770534</v>
      </c>
      <c r="V66" s="31">
        <f t="shared" si="30"/>
        <v>0.81455714337996987</v>
      </c>
      <c r="X66" s="15">
        <v>1.04768788303</v>
      </c>
      <c r="Y66" s="15">
        <v>5.4986277165499997</v>
      </c>
      <c r="Z66" s="15">
        <v>0.24683358931999999</v>
      </c>
      <c r="AA66" s="39">
        <f t="shared" si="13"/>
        <v>13.11366218077114</v>
      </c>
      <c r="AB66" s="31">
        <f t="shared" si="17"/>
        <v>68.825026518510342</v>
      </c>
      <c r="AC66" s="31">
        <f t="shared" si="18"/>
        <v>3.0895578326708515</v>
      </c>
      <c r="AE66" s="15">
        <v>1.4575471980000001E-2</v>
      </c>
      <c r="AF66" s="15">
        <v>2.4730375490000001E-2</v>
      </c>
      <c r="AG66" s="39">
        <f t="shared" si="15"/>
        <v>0.18243774578954669</v>
      </c>
      <c r="AH66" s="39">
        <f t="shared" si="16"/>
        <v>0.3095442784367835</v>
      </c>
    </row>
    <row r="67" spans="1:34" ht="15" x14ac:dyDescent="0.25">
      <c r="A67" s="40" t="s">
        <v>403</v>
      </c>
      <c r="B67" t="s">
        <v>746</v>
      </c>
      <c r="C67" t="s">
        <v>51</v>
      </c>
      <c r="D67">
        <v>5.9743317511500003</v>
      </c>
      <c r="E67">
        <v>0.2924842097</v>
      </c>
      <c r="F67">
        <v>1.4775519599</v>
      </c>
      <c r="G67">
        <v>0.33009405673999997</v>
      </c>
      <c r="H67" s="29">
        <f t="shared" si="19"/>
        <v>3.874201524810001</v>
      </c>
      <c r="I67" s="31">
        <f t="shared" si="20"/>
        <v>4.8956807536457889</v>
      </c>
      <c r="J67" s="31">
        <f t="shared" si="21"/>
        <v>24.731669104508395</v>
      </c>
      <c r="K67" s="31">
        <f t="shared" si="22"/>
        <v>5.5252046670568653</v>
      </c>
      <c r="L67" s="31">
        <f t="shared" si="23"/>
        <v>64.847445474788969</v>
      </c>
      <c r="M67">
        <v>0.38987401035000002</v>
      </c>
      <c r="N67">
        <v>1.37001808355</v>
      </c>
      <c r="O67" s="15">
        <f t="shared" si="24"/>
        <v>1.7598920939</v>
      </c>
      <c r="P67">
        <v>1.09480930739</v>
      </c>
      <c r="Q67" s="29">
        <f t="shared" si="25"/>
        <v>2.8547014012899998</v>
      </c>
      <c r="R67" s="31">
        <f t="shared" si="26"/>
        <v>6.5258178921007035</v>
      </c>
      <c r="S67" s="31">
        <f t="shared" si="27"/>
        <v>22.931737650596403</v>
      </c>
      <c r="T67" s="31">
        <f t="shared" si="28"/>
        <v>29.457555542697104</v>
      </c>
      <c r="U67" s="31">
        <f t="shared" si="29"/>
        <v>18.325217831755992</v>
      </c>
      <c r="V67" s="31">
        <f t="shared" si="30"/>
        <v>47.7827733744531</v>
      </c>
      <c r="X67" s="15">
        <v>1.7700336033299999</v>
      </c>
      <c r="Y67" s="15">
        <v>0.33009643883000001</v>
      </c>
      <c r="Z67" s="15">
        <v>0</v>
      </c>
      <c r="AA67" s="39">
        <f t="shared" ref="AA67:AA130" si="31">(X67/D67)*100</f>
        <v>29.62730690322455</v>
      </c>
      <c r="AB67" s="31">
        <f t="shared" si="17"/>
        <v>5.5252445391312541</v>
      </c>
      <c r="AC67" s="31">
        <f t="shared" si="18"/>
        <v>0</v>
      </c>
      <c r="AE67" s="15">
        <v>1.7983263383100001</v>
      </c>
      <c r="AF67" s="15">
        <v>0.66009814686000001</v>
      </c>
      <c r="AG67" s="39">
        <f t="shared" ref="AG67:AG130" si="32">(AE67/D67)*100</f>
        <v>30.100878444921307</v>
      </c>
      <c r="AH67" s="39">
        <f t="shared" ref="AH67:AH130" si="33">(AF67/D67)*100</f>
        <v>11.04890344820469</v>
      </c>
    </row>
    <row r="68" spans="1:34" ht="15" x14ac:dyDescent="0.25">
      <c r="A68" s="40" t="s">
        <v>414</v>
      </c>
      <c r="B68" t="s">
        <v>757</v>
      </c>
      <c r="C68" t="s">
        <v>64</v>
      </c>
      <c r="D68">
        <v>145.638238672</v>
      </c>
      <c r="E68">
        <v>7.9563608239899999</v>
      </c>
      <c r="F68">
        <v>1.9341225149999999E-2</v>
      </c>
      <c r="G68">
        <v>0.82069552823000003</v>
      </c>
      <c r="H68" s="29">
        <f t="shared" si="19"/>
        <v>136.84184109463001</v>
      </c>
      <c r="I68" s="31">
        <f t="shared" si="20"/>
        <v>5.4630987689359278</v>
      </c>
      <c r="J68" s="31">
        <f t="shared" si="21"/>
        <v>1.3280320694868779E-2</v>
      </c>
      <c r="K68" s="31">
        <f t="shared" si="22"/>
        <v>0.56351651579523299</v>
      </c>
      <c r="L68" s="31">
        <f t="shared" si="23"/>
        <v>93.960104394573989</v>
      </c>
      <c r="M68">
        <v>12.68857023708</v>
      </c>
      <c r="N68">
        <v>5.3031366538200002</v>
      </c>
      <c r="O68" s="15">
        <f t="shared" si="24"/>
        <v>17.991706890900002</v>
      </c>
      <c r="P68">
        <v>14.72880956417</v>
      </c>
      <c r="Q68" s="29">
        <f t="shared" si="25"/>
        <v>32.720516455069998</v>
      </c>
      <c r="R68" s="31">
        <f t="shared" si="26"/>
        <v>8.7123892411639474</v>
      </c>
      <c r="S68" s="31">
        <f t="shared" si="27"/>
        <v>3.6413078750310142</v>
      </c>
      <c r="T68" s="31">
        <f t="shared" si="28"/>
        <v>12.353697116194963</v>
      </c>
      <c r="U68" s="31">
        <f t="shared" si="29"/>
        <v>10.113284600579092</v>
      </c>
      <c r="V68" s="31">
        <f t="shared" si="30"/>
        <v>22.466981716774054</v>
      </c>
      <c r="X68" s="15">
        <v>6.6848516007200001</v>
      </c>
      <c r="Y68" s="15">
        <v>0.87028112365999999</v>
      </c>
      <c r="Z68" s="15">
        <v>0</v>
      </c>
      <c r="AA68" s="39">
        <f t="shared" si="31"/>
        <v>4.5900387574552637</v>
      </c>
      <c r="AB68" s="31">
        <f t="shared" si="17"/>
        <v>0.59756361488277032</v>
      </c>
      <c r="AC68" s="31">
        <f t="shared" si="18"/>
        <v>0</v>
      </c>
      <c r="AE68" s="15">
        <v>11.933952757049999</v>
      </c>
      <c r="AF68" s="15">
        <v>8.9975743775300003</v>
      </c>
      <c r="AG68" s="39">
        <f t="shared" si="32"/>
        <v>8.1942440844310944</v>
      </c>
      <c r="AH68" s="39">
        <f t="shared" si="33"/>
        <v>6.178030206609364</v>
      </c>
    </row>
    <row r="69" spans="1:34" ht="15" x14ac:dyDescent="0.25">
      <c r="A69" s="40" t="s">
        <v>96</v>
      </c>
      <c r="B69" t="s">
        <v>444</v>
      </c>
      <c r="C69" t="s">
        <v>63</v>
      </c>
      <c r="D69">
        <v>0.89433570950499996</v>
      </c>
      <c r="E69">
        <v>0</v>
      </c>
      <c r="F69">
        <v>0</v>
      </c>
      <c r="G69">
        <v>0</v>
      </c>
      <c r="H69" s="29">
        <f t="shared" si="19"/>
        <v>0.89433570950499996</v>
      </c>
      <c r="I69" s="31">
        <f t="shared" si="20"/>
        <v>0</v>
      </c>
      <c r="J69" s="31">
        <f t="shared" si="21"/>
        <v>0</v>
      </c>
      <c r="K69" s="31">
        <f t="shared" si="22"/>
        <v>0</v>
      </c>
      <c r="L69" s="31">
        <f t="shared" si="23"/>
        <v>100</v>
      </c>
      <c r="M69">
        <v>3.2644097089999997E-2</v>
      </c>
      <c r="N69">
        <v>1.5691444129999999E-2</v>
      </c>
      <c r="O69" s="15">
        <f t="shared" si="24"/>
        <v>4.833554122E-2</v>
      </c>
      <c r="P69">
        <v>0.31913693191999998</v>
      </c>
      <c r="Q69" s="29">
        <f t="shared" si="25"/>
        <v>0.36747247313999998</v>
      </c>
      <c r="R69" s="31">
        <f t="shared" si="26"/>
        <v>3.6500943374013288</v>
      </c>
      <c r="S69" s="31">
        <f t="shared" si="27"/>
        <v>1.7545362399411464</v>
      </c>
      <c r="T69" s="31">
        <f t="shared" si="28"/>
        <v>5.4046305773424752</v>
      </c>
      <c r="U69" s="31">
        <f t="shared" si="29"/>
        <v>35.684243458939704</v>
      </c>
      <c r="V69" s="31">
        <f t="shared" si="30"/>
        <v>41.088874036282178</v>
      </c>
      <c r="X69" s="15">
        <v>0</v>
      </c>
      <c r="Y69" s="15">
        <v>0</v>
      </c>
      <c r="Z69" s="15">
        <v>0</v>
      </c>
      <c r="AA69" s="39">
        <f t="shared" si="31"/>
        <v>0</v>
      </c>
      <c r="AB69" s="31">
        <f t="shared" si="17"/>
        <v>0</v>
      </c>
      <c r="AC69" s="31">
        <f t="shared" si="18"/>
        <v>0</v>
      </c>
      <c r="AE69" s="15">
        <v>0.12290817322</v>
      </c>
      <c r="AF69" s="15">
        <v>0.22658359419999999</v>
      </c>
      <c r="AG69" s="39">
        <f t="shared" si="32"/>
        <v>13.742957137206076</v>
      </c>
      <c r="AH69" s="39">
        <f t="shared" si="33"/>
        <v>25.335407251647172</v>
      </c>
    </row>
    <row r="70" spans="1:34" ht="15" x14ac:dyDescent="0.25">
      <c r="A70" s="40" t="s">
        <v>273</v>
      </c>
      <c r="B70" t="s">
        <v>620</v>
      </c>
      <c r="C70" t="s">
        <v>63</v>
      </c>
      <c r="D70">
        <v>0.60275303947100001</v>
      </c>
      <c r="E70">
        <v>0</v>
      </c>
      <c r="F70">
        <v>0</v>
      </c>
      <c r="G70">
        <v>0</v>
      </c>
      <c r="H70" s="29">
        <f t="shared" si="19"/>
        <v>0.60275303947100001</v>
      </c>
      <c r="I70" s="31">
        <f t="shared" si="20"/>
        <v>0</v>
      </c>
      <c r="J70" s="31">
        <f t="shared" si="21"/>
        <v>0</v>
      </c>
      <c r="K70" s="31">
        <f t="shared" si="22"/>
        <v>0</v>
      </c>
      <c r="L70" s="31">
        <f t="shared" si="23"/>
        <v>100</v>
      </c>
      <c r="M70">
        <v>2.3611756290000001E-2</v>
      </c>
      <c r="N70">
        <v>4.0019920999999998E-4</v>
      </c>
      <c r="O70" s="15">
        <f t="shared" si="24"/>
        <v>2.4011955500000001E-2</v>
      </c>
      <c r="P70">
        <v>2.80139487E-3</v>
      </c>
      <c r="Q70" s="29">
        <f t="shared" si="25"/>
        <v>2.6813350370000003E-2</v>
      </c>
      <c r="R70" s="31">
        <f t="shared" si="26"/>
        <v>3.9173184942746393</v>
      </c>
      <c r="S70" s="31">
        <f t="shared" si="27"/>
        <v>6.6395220561845811E-2</v>
      </c>
      <c r="T70" s="31">
        <f t="shared" si="28"/>
        <v>3.9837137148364858</v>
      </c>
      <c r="U70" s="31">
        <f t="shared" si="29"/>
        <v>0.46476661029509125</v>
      </c>
      <c r="V70" s="31">
        <f t="shared" si="30"/>
        <v>4.4484803251315768</v>
      </c>
      <c r="X70" s="15">
        <v>0</v>
      </c>
      <c r="Y70" s="15">
        <v>0</v>
      </c>
      <c r="Z70" s="15">
        <v>0</v>
      </c>
      <c r="AA70" s="39">
        <f t="shared" si="31"/>
        <v>0</v>
      </c>
      <c r="AB70" s="31">
        <f t="shared" si="17"/>
        <v>0</v>
      </c>
      <c r="AC70" s="31">
        <f t="shared" si="18"/>
        <v>0</v>
      </c>
      <c r="AE70" s="15">
        <v>1.6007971E-3</v>
      </c>
      <c r="AF70" s="15">
        <v>2.0009962899999998E-3</v>
      </c>
      <c r="AG70" s="39">
        <f t="shared" si="32"/>
        <v>0.2655809253827941</v>
      </c>
      <c r="AH70" s="39">
        <f t="shared" si="33"/>
        <v>0.33197614262653136</v>
      </c>
    </row>
    <row r="71" spans="1:34" ht="15" x14ac:dyDescent="0.25">
      <c r="A71" s="40" t="s">
        <v>275</v>
      </c>
      <c r="B71" t="s">
        <v>622</v>
      </c>
      <c r="C71" t="s">
        <v>63</v>
      </c>
      <c r="D71">
        <v>0.74250821460700001</v>
      </c>
      <c r="E71">
        <v>0</v>
      </c>
      <c r="F71">
        <v>0</v>
      </c>
      <c r="G71">
        <v>0</v>
      </c>
      <c r="H71" s="29">
        <f t="shared" si="19"/>
        <v>0.74250821460700001</v>
      </c>
      <c r="I71" s="31">
        <f t="shared" si="20"/>
        <v>0</v>
      </c>
      <c r="J71" s="31">
        <f t="shared" si="21"/>
        <v>0</v>
      </c>
      <c r="K71" s="31">
        <f t="shared" si="22"/>
        <v>0</v>
      </c>
      <c r="L71" s="31">
        <f t="shared" si="23"/>
        <v>100</v>
      </c>
      <c r="M71">
        <v>2.3321698259999999E-2</v>
      </c>
      <c r="N71">
        <v>0.11609582258999999</v>
      </c>
      <c r="O71" s="15">
        <f t="shared" si="24"/>
        <v>0.13941752085</v>
      </c>
      <c r="P71">
        <v>0.15361223707999999</v>
      </c>
      <c r="Q71" s="29">
        <f t="shared" si="25"/>
        <v>0.29302975792999997</v>
      </c>
      <c r="R71" s="31">
        <f t="shared" si="26"/>
        <v>3.140934713071676</v>
      </c>
      <c r="S71" s="31">
        <f t="shared" si="27"/>
        <v>15.635628038330596</v>
      </c>
      <c r="T71" s="31">
        <f t="shared" si="28"/>
        <v>18.77656275140227</v>
      </c>
      <c r="U71" s="31">
        <f t="shared" si="29"/>
        <v>20.688287894741332</v>
      </c>
      <c r="V71" s="31">
        <f t="shared" si="30"/>
        <v>39.464850646143603</v>
      </c>
      <c r="X71" s="15">
        <v>0</v>
      </c>
      <c r="Y71" s="15">
        <v>0</v>
      </c>
      <c r="Z71" s="15">
        <v>0</v>
      </c>
      <c r="AA71" s="39">
        <f t="shared" si="31"/>
        <v>0</v>
      </c>
      <c r="AB71" s="31">
        <f t="shared" si="17"/>
        <v>0</v>
      </c>
      <c r="AC71" s="31">
        <f t="shared" si="18"/>
        <v>0</v>
      </c>
      <c r="AE71" s="15">
        <v>0.21617257798</v>
      </c>
      <c r="AF71" s="15">
        <v>5.787856919E-2</v>
      </c>
      <c r="AG71" s="39">
        <f t="shared" si="32"/>
        <v>29.113829817279175</v>
      </c>
      <c r="AH71" s="39">
        <f t="shared" si="33"/>
        <v>7.7950072539782438</v>
      </c>
    </row>
    <row r="72" spans="1:34" ht="15" x14ac:dyDescent="0.25">
      <c r="A72" s="40" t="s">
        <v>276</v>
      </c>
      <c r="B72" t="s">
        <v>623</v>
      </c>
      <c r="C72" t="s">
        <v>63</v>
      </c>
      <c r="D72">
        <v>2.47620918925</v>
      </c>
      <c r="E72">
        <v>0</v>
      </c>
      <c r="F72">
        <v>0</v>
      </c>
      <c r="G72">
        <v>0</v>
      </c>
      <c r="H72" s="29">
        <f t="shared" si="19"/>
        <v>2.47620918925</v>
      </c>
      <c r="I72" s="31">
        <f t="shared" si="20"/>
        <v>0</v>
      </c>
      <c r="J72" s="31">
        <f t="shared" si="21"/>
        <v>0</v>
      </c>
      <c r="K72" s="31">
        <f t="shared" si="22"/>
        <v>0</v>
      </c>
      <c r="L72" s="31">
        <f t="shared" si="23"/>
        <v>100</v>
      </c>
      <c r="M72">
        <v>1.415469156E-2</v>
      </c>
      <c r="N72">
        <v>3.7470452180000002E-2</v>
      </c>
      <c r="O72" s="15">
        <f t="shared" si="24"/>
        <v>5.1625143740000004E-2</v>
      </c>
      <c r="P72">
        <v>3.0779799159999999E-2</v>
      </c>
      <c r="Q72" s="29">
        <f t="shared" si="25"/>
        <v>8.24049429E-2</v>
      </c>
      <c r="R72" s="31">
        <f t="shared" si="26"/>
        <v>0.57162745463711029</v>
      </c>
      <c r="S72" s="31">
        <f t="shared" si="27"/>
        <v>1.5132183638874686</v>
      </c>
      <c r="T72" s="31">
        <f t="shared" si="28"/>
        <v>2.0848458185245793</v>
      </c>
      <c r="U72" s="31">
        <f t="shared" si="29"/>
        <v>1.2430209569379176</v>
      </c>
      <c r="V72" s="31">
        <f t="shared" si="30"/>
        <v>3.3278667754624967</v>
      </c>
      <c r="X72" s="15">
        <v>0</v>
      </c>
      <c r="Y72" s="15">
        <v>0</v>
      </c>
      <c r="Z72" s="15">
        <v>0</v>
      </c>
      <c r="AA72" s="39">
        <f t="shared" si="31"/>
        <v>0</v>
      </c>
      <c r="AB72" s="31">
        <f t="shared" si="17"/>
        <v>0</v>
      </c>
      <c r="AC72" s="31">
        <f t="shared" si="18"/>
        <v>0</v>
      </c>
      <c r="AE72" s="15">
        <v>5.0908816510000003E-2</v>
      </c>
      <c r="AF72" s="15">
        <v>1.774161824E-2</v>
      </c>
      <c r="AG72" s="39">
        <f t="shared" si="32"/>
        <v>2.0559174374689801</v>
      </c>
      <c r="AH72" s="39">
        <f t="shared" si="33"/>
        <v>0.71648301431970784</v>
      </c>
    </row>
    <row r="73" spans="1:34" ht="15" x14ac:dyDescent="0.25">
      <c r="A73" s="40" t="s">
        <v>92</v>
      </c>
      <c r="B73" t="s">
        <v>440</v>
      </c>
      <c r="C73" t="s">
        <v>63</v>
      </c>
      <c r="D73">
        <v>19.463954255000001</v>
      </c>
      <c r="E73">
        <v>0</v>
      </c>
      <c r="F73">
        <v>0</v>
      </c>
      <c r="G73">
        <v>0</v>
      </c>
      <c r="H73" s="29">
        <f t="shared" si="19"/>
        <v>19.463954255000001</v>
      </c>
      <c r="I73" s="31">
        <f t="shared" si="20"/>
        <v>0</v>
      </c>
      <c r="J73" s="31">
        <f t="shared" si="21"/>
        <v>0</v>
      </c>
      <c r="K73" s="31">
        <f t="shared" si="22"/>
        <v>0</v>
      </c>
      <c r="L73" s="31">
        <f t="shared" si="23"/>
        <v>100</v>
      </c>
      <c r="M73">
        <v>0.19949272338999999</v>
      </c>
      <c r="N73">
        <v>0.59016517894999998</v>
      </c>
      <c r="O73" s="15">
        <f t="shared" si="24"/>
        <v>0.78965790234</v>
      </c>
      <c r="P73">
        <v>4.4122747687999997</v>
      </c>
      <c r="Q73" s="29">
        <f t="shared" si="25"/>
        <v>5.2019326711399998</v>
      </c>
      <c r="R73" s="31">
        <f t="shared" si="26"/>
        <v>1.0249341977299051</v>
      </c>
      <c r="S73" s="31">
        <f t="shared" si="27"/>
        <v>3.0320929201649518</v>
      </c>
      <c r="T73" s="31">
        <f t="shared" si="28"/>
        <v>4.057027117894858</v>
      </c>
      <c r="U73" s="31">
        <f t="shared" si="29"/>
        <v>22.668953651422356</v>
      </c>
      <c r="V73" s="31">
        <f t="shared" si="30"/>
        <v>26.725980769317214</v>
      </c>
      <c r="X73" s="15">
        <v>0</v>
      </c>
      <c r="Y73" s="15">
        <v>0</v>
      </c>
      <c r="Z73" s="15">
        <v>0</v>
      </c>
      <c r="AA73" s="39">
        <f t="shared" si="31"/>
        <v>0</v>
      </c>
      <c r="AB73" s="31">
        <f t="shared" si="17"/>
        <v>0</v>
      </c>
      <c r="AC73" s="31">
        <f t="shared" si="18"/>
        <v>0</v>
      </c>
      <c r="AE73" s="15">
        <v>2.6682257995200001</v>
      </c>
      <c r="AF73" s="15">
        <v>2.4635904819299999</v>
      </c>
      <c r="AG73" s="39">
        <f t="shared" si="32"/>
        <v>13.708549478503693</v>
      </c>
      <c r="AH73" s="39">
        <f t="shared" si="33"/>
        <v>12.657194163396371</v>
      </c>
    </row>
    <row r="74" spans="1:34" ht="15" x14ac:dyDescent="0.25">
      <c r="A74" s="40" t="s">
        <v>277</v>
      </c>
      <c r="B74" t="s">
        <v>624</v>
      </c>
      <c r="C74" t="s">
        <v>51</v>
      </c>
      <c r="D74">
        <v>3.6451795500599999</v>
      </c>
      <c r="E74">
        <v>0</v>
      </c>
      <c r="F74">
        <v>0</v>
      </c>
      <c r="G74">
        <v>0</v>
      </c>
      <c r="H74" s="29">
        <f t="shared" si="19"/>
        <v>3.6451795500599999</v>
      </c>
      <c r="I74" s="31">
        <f t="shared" si="20"/>
        <v>0</v>
      </c>
      <c r="J74" s="31">
        <f t="shared" si="21"/>
        <v>0</v>
      </c>
      <c r="K74" s="31">
        <f t="shared" si="22"/>
        <v>0</v>
      </c>
      <c r="L74" s="31">
        <f t="shared" si="23"/>
        <v>100</v>
      </c>
      <c r="M74">
        <v>0</v>
      </c>
      <c r="N74">
        <v>1.560687908E-2</v>
      </c>
      <c r="O74" s="15">
        <f t="shared" si="24"/>
        <v>1.560687908E-2</v>
      </c>
      <c r="P74">
        <v>0.10412597904</v>
      </c>
      <c r="Q74" s="29">
        <f t="shared" si="25"/>
        <v>0.11973285811999999</v>
      </c>
      <c r="R74" s="31">
        <f t="shared" si="26"/>
        <v>0</v>
      </c>
      <c r="S74" s="31">
        <f t="shared" si="27"/>
        <v>0.42815117515248624</v>
      </c>
      <c r="T74" s="31">
        <f t="shared" si="28"/>
        <v>0.42815117515248624</v>
      </c>
      <c r="U74" s="31">
        <f t="shared" si="29"/>
        <v>2.8565390980064636</v>
      </c>
      <c r="V74" s="31">
        <f t="shared" si="30"/>
        <v>3.28469027315895</v>
      </c>
      <c r="X74" s="15">
        <v>0</v>
      </c>
      <c r="Y74" s="15">
        <v>0</v>
      </c>
      <c r="Z74" s="15">
        <v>0</v>
      </c>
      <c r="AA74" s="39">
        <f t="shared" si="31"/>
        <v>0</v>
      </c>
      <c r="AB74" s="31">
        <f t="shared" si="17"/>
        <v>0</v>
      </c>
      <c r="AC74" s="31">
        <f t="shared" si="18"/>
        <v>0</v>
      </c>
      <c r="AE74" s="15">
        <v>3.5905257910000002E-2</v>
      </c>
      <c r="AF74" s="15">
        <v>5.6650305989999997E-2</v>
      </c>
      <c r="AG74" s="39">
        <f t="shared" si="32"/>
        <v>0.98500656598408154</v>
      </c>
      <c r="AH74" s="39">
        <f t="shared" si="33"/>
        <v>1.55411565361897</v>
      </c>
    </row>
    <row r="75" spans="1:34" ht="15" x14ac:dyDescent="0.25">
      <c r="A75" s="40" t="s">
        <v>98</v>
      </c>
      <c r="B75" t="s">
        <v>446</v>
      </c>
      <c r="C75" t="s">
        <v>63</v>
      </c>
      <c r="D75">
        <v>3.9685798372400001</v>
      </c>
      <c r="E75">
        <v>0</v>
      </c>
      <c r="F75">
        <v>3.9685798372400001</v>
      </c>
      <c r="G75">
        <v>0</v>
      </c>
      <c r="H75" s="29">
        <f t="shared" si="19"/>
        <v>0</v>
      </c>
      <c r="I75" s="31">
        <f t="shared" si="20"/>
        <v>0</v>
      </c>
      <c r="J75" s="31">
        <f t="shared" si="21"/>
        <v>100</v>
      </c>
      <c r="K75" s="31">
        <f t="shared" si="22"/>
        <v>0</v>
      </c>
      <c r="L75" s="31">
        <f t="shared" si="23"/>
        <v>0</v>
      </c>
      <c r="M75">
        <v>0</v>
      </c>
      <c r="N75">
        <v>2.304656351E-2</v>
      </c>
      <c r="O75" s="15">
        <f t="shared" si="24"/>
        <v>2.304656351E-2</v>
      </c>
      <c r="P75">
        <v>0.21111342903999999</v>
      </c>
      <c r="Q75" s="29">
        <f t="shared" si="25"/>
        <v>0.23415999255</v>
      </c>
      <c r="R75" s="31">
        <f t="shared" si="26"/>
        <v>0</v>
      </c>
      <c r="S75" s="31">
        <f t="shared" si="27"/>
        <v>0.58072571184628174</v>
      </c>
      <c r="T75" s="31">
        <f t="shared" si="28"/>
        <v>0.58072571184628174</v>
      </c>
      <c r="U75" s="31">
        <f t="shared" si="29"/>
        <v>5.3196215698868627</v>
      </c>
      <c r="V75" s="31">
        <f t="shared" si="30"/>
        <v>5.9003472817331444</v>
      </c>
      <c r="X75" s="15">
        <v>3.9685798372400001</v>
      </c>
      <c r="Y75" s="15">
        <v>0</v>
      </c>
      <c r="Z75" s="15">
        <v>0</v>
      </c>
      <c r="AA75" s="39">
        <f t="shared" si="31"/>
        <v>100</v>
      </c>
      <c r="AB75" s="31">
        <f t="shared" si="17"/>
        <v>0</v>
      </c>
      <c r="AC75" s="31">
        <f t="shared" si="18"/>
        <v>0</v>
      </c>
      <c r="AE75" s="15">
        <v>8.1721676569999999E-2</v>
      </c>
      <c r="AF75" s="15">
        <v>0.13502294811000001</v>
      </c>
      <c r="AG75" s="39">
        <f t="shared" si="32"/>
        <v>2.0592171487429214</v>
      </c>
      <c r="AH75" s="39">
        <f t="shared" si="33"/>
        <v>3.4022988990415137</v>
      </c>
    </row>
    <row r="76" spans="1:34" ht="15" x14ac:dyDescent="0.25">
      <c r="A76" s="40" t="s">
        <v>278</v>
      </c>
      <c r="B76" t="s">
        <v>625</v>
      </c>
      <c r="C76" t="s">
        <v>63</v>
      </c>
      <c r="D76">
        <v>1.13698711251</v>
      </c>
      <c r="E76">
        <v>0</v>
      </c>
      <c r="F76">
        <v>0</v>
      </c>
      <c r="G76">
        <v>0</v>
      </c>
      <c r="H76" s="29">
        <f t="shared" si="19"/>
        <v>1.13698711251</v>
      </c>
      <c r="I76" s="31">
        <f t="shared" si="20"/>
        <v>0</v>
      </c>
      <c r="J76" s="31">
        <f t="shared" si="21"/>
        <v>0</v>
      </c>
      <c r="K76" s="31">
        <f t="shared" si="22"/>
        <v>0</v>
      </c>
      <c r="L76" s="31">
        <f t="shared" si="23"/>
        <v>100</v>
      </c>
      <c r="M76">
        <v>0</v>
      </c>
      <c r="N76">
        <v>0</v>
      </c>
      <c r="O76" s="15">
        <f t="shared" si="24"/>
        <v>0</v>
      </c>
      <c r="P76">
        <v>0</v>
      </c>
      <c r="Q76" s="29">
        <f t="shared" si="25"/>
        <v>0</v>
      </c>
      <c r="R76" s="31">
        <f t="shared" si="26"/>
        <v>0</v>
      </c>
      <c r="S76" s="31">
        <f t="shared" si="27"/>
        <v>0</v>
      </c>
      <c r="T76" s="31">
        <f t="shared" si="28"/>
        <v>0</v>
      </c>
      <c r="U76" s="31">
        <f t="shared" si="29"/>
        <v>0</v>
      </c>
      <c r="V76" s="31">
        <f t="shared" si="30"/>
        <v>0</v>
      </c>
      <c r="X76" s="15">
        <v>0</v>
      </c>
      <c r="Y76" s="15">
        <v>0</v>
      </c>
      <c r="Z76" s="15">
        <v>0</v>
      </c>
      <c r="AA76" s="39">
        <f t="shared" si="31"/>
        <v>0</v>
      </c>
      <c r="AB76" s="31">
        <f t="shared" si="17"/>
        <v>0</v>
      </c>
      <c r="AC76" s="31">
        <f t="shared" si="18"/>
        <v>0</v>
      </c>
      <c r="AE76" s="15">
        <v>0</v>
      </c>
      <c r="AF76" s="15">
        <v>0</v>
      </c>
      <c r="AG76" s="39">
        <f t="shared" si="32"/>
        <v>0</v>
      </c>
      <c r="AH76" s="39">
        <f t="shared" si="33"/>
        <v>0</v>
      </c>
    </row>
    <row r="77" spans="1:34" ht="15" x14ac:dyDescent="0.25">
      <c r="A77" s="40" t="s">
        <v>279</v>
      </c>
      <c r="B77" t="s">
        <v>626</v>
      </c>
      <c r="C77" t="s">
        <v>63</v>
      </c>
      <c r="D77">
        <v>3.4081167631199998</v>
      </c>
      <c r="E77">
        <v>0</v>
      </c>
      <c r="F77">
        <v>0</v>
      </c>
      <c r="G77">
        <v>0</v>
      </c>
      <c r="H77" s="29">
        <f t="shared" si="19"/>
        <v>3.4081167631199998</v>
      </c>
      <c r="I77" s="31">
        <f t="shared" si="20"/>
        <v>0</v>
      </c>
      <c r="J77" s="31">
        <f t="shared" si="21"/>
        <v>0</v>
      </c>
      <c r="K77" s="31">
        <f t="shared" si="22"/>
        <v>0</v>
      </c>
      <c r="L77" s="31">
        <f t="shared" si="23"/>
        <v>100</v>
      </c>
      <c r="M77">
        <v>1.200595623E-2</v>
      </c>
      <c r="N77">
        <v>2.2811317639999999E-2</v>
      </c>
      <c r="O77" s="15">
        <f t="shared" si="24"/>
        <v>3.4817273869999998E-2</v>
      </c>
      <c r="P77">
        <v>0.11738390567</v>
      </c>
      <c r="Q77" s="29">
        <f t="shared" si="25"/>
        <v>0.15220117954000001</v>
      </c>
      <c r="R77" s="31">
        <f t="shared" si="26"/>
        <v>0.35227537858793923</v>
      </c>
      <c r="S77" s="31">
        <f t="shared" si="27"/>
        <v>0.66932324287848388</v>
      </c>
      <c r="T77" s="31">
        <f t="shared" si="28"/>
        <v>1.021598621466423</v>
      </c>
      <c r="U77" s="31">
        <f t="shared" si="29"/>
        <v>3.4442454243421974</v>
      </c>
      <c r="V77" s="31">
        <f t="shared" si="30"/>
        <v>4.4658440458086206</v>
      </c>
      <c r="X77" s="15">
        <v>0</v>
      </c>
      <c r="Y77" s="15">
        <v>0</v>
      </c>
      <c r="Z77" s="15">
        <v>0</v>
      </c>
      <c r="AA77" s="39">
        <f t="shared" si="31"/>
        <v>0</v>
      </c>
      <c r="AB77" s="31">
        <f t="shared" si="17"/>
        <v>0</v>
      </c>
      <c r="AC77" s="31">
        <f t="shared" si="18"/>
        <v>0</v>
      </c>
      <c r="AE77" s="15">
        <v>5.3226408369999999E-2</v>
      </c>
      <c r="AF77" s="15">
        <v>8.4567624689999996E-2</v>
      </c>
      <c r="AG77" s="39">
        <f t="shared" si="32"/>
        <v>1.5617542493254624</v>
      </c>
      <c r="AH77" s="39">
        <f t="shared" si="33"/>
        <v>2.4813593714019819</v>
      </c>
    </row>
    <row r="78" spans="1:34" ht="15" x14ac:dyDescent="0.25">
      <c r="A78" s="40" t="s">
        <v>101</v>
      </c>
      <c r="B78" t="s">
        <v>449</v>
      </c>
      <c r="C78" t="s">
        <v>51</v>
      </c>
      <c r="D78">
        <v>11.5202232668</v>
      </c>
      <c r="E78">
        <v>0</v>
      </c>
      <c r="F78">
        <v>0</v>
      </c>
      <c r="G78">
        <v>0</v>
      </c>
      <c r="H78" s="29">
        <f t="shared" si="19"/>
        <v>11.5202232668</v>
      </c>
      <c r="I78" s="31">
        <f t="shared" si="20"/>
        <v>0</v>
      </c>
      <c r="J78" s="31">
        <f t="shared" si="21"/>
        <v>0</v>
      </c>
      <c r="K78" s="31">
        <f t="shared" si="22"/>
        <v>0</v>
      </c>
      <c r="L78" s="31">
        <f t="shared" si="23"/>
        <v>100</v>
      </c>
      <c r="M78">
        <v>0.75907826585000004</v>
      </c>
      <c r="N78">
        <v>0.40748854150000002</v>
      </c>
      <c r="O78" s="15">
        <f t="shared" si="24"/>
        <v>1.1665668073500002</v>
      </c>
      <c r="P78">
        <v>1.4396214807600001</v>
      </c>
      <c r="Q78" s="29">
        <f t="shared" si="25"/>
        <v>2.6061882881100003</v>
      </c>
      <c r="R78" s="31">
        <f t="shared" si="26"/>
        <v>6.5890933558343354</v>
      </c>
      <c r="S78" s="31">
        <f t="shared" si="27"/>
        <v>3.5371583697890356</v>
      </c>
      <c r="T78" s="31">
        <f t="shared" si="28"/>
        <v>10.126251725623371</v>
      </c>
      <c r="U78" s="31">
        <f t="shared" si="29"/>
        <v>12.496472051100161</v>
      </c>
      <c r="V78" s="31">
        <f t="shared" si="30"/>
        <v>22.622723776723532</v>
      </c>
      <c r="X78" s="15">
        <v>0</v>
      </c>
      <c r="Y78" s="15">
        <v>0</v>
      </c>
      <c r="Z78" s="15">
        <v>0</v>
      </c>
      <c r="AA78" s="39">
        <f t="shared" si="31"/>
        <v>0</v>
      </c>
      <c r="AB78" s="31">
        <f t="shared" si="17"/>
        <v>0</v>
      </c>
      <c r="AC78" s="31">
        <f t="shared" si="18"/>
        <v>0</v>
      </c>
      <c r="AE78" s="15">
        <v>1.2201608768000001</v>
      </c>
      <c r="AF78" s="15">
        <v>0.78176438926000003</v>
      </c>
      <c r="AG78" s="39">
        <f t="shared" si="32"/>
        <v>10.591469006649964</v>
      </c>
      <c r="AH78" s="39">
        <f t="shared" si="33"/>
        <v>6.7860176938840917</v>
      </c>
    </row>
    <row r="79" spans="1:34" ht="15" x14ac:dyDescent="0.25">
      <c r="A79" s="40" t="s">
        <v>102</v>
      </c>
      <c r="B79" t="s">
        <v>450</v>
      </c>
      <c r="C79" t="s">
        <v>63</v>
      </c>
      <c r="D79">
        <v>2.5966426794899999</v>
      </c>
      <c r="E79">
        <v>0</v>
      </c>
      <c r="F79">
        <v>0</v>
      </c>
      <c r="G79">
        <v>0</v>
      </c>
      <c r="H79" s="29">
        <f t="shared" si="19"/>
        <v>2.5966426794899999</v>
      </c>
      <c r="I79" s="31">
        <f t="shared" si="20"/>
        <v>0</v>
      </c>
      <c r="J79" s="31">
        <f t="shared" si="21"/>
        <v>0</v>
      </c>
      <c r="K79" s="31">
        <f t="shared" si="22"/>
        <v>0</v>
      </c>
      <c r="L79" s="31">
        <f t="shared" si="23"/>
        <v>100</v>
      </c>
      <c r="M79">
        <v>8.9269896439999996E-2</v>
      </c>
      <c r="N79">
        <v>2.3010754639999999E-2</v>
      </c>
      <c r="O79" s="15">
        <f t="shared" si="24"/>
        <v>0.11228065107999999</v>
      </c>
      <c r="P79">
        <v>0.1181014246</v>
      </c>
      <c r="Q79" s="29">
        <f t="shared" si="25"/>
        <v>0.23038207567999999</v>
      </c>
      <c r="R79" s="31">
        <f t="shared" si="26"/>
        <v>3.4378968329032191</v>
      </c>
      <c r="S79" s="31">
        <f t="shared" si="27"/>
        <v>0.88617331994710513</v>
      </c>
      <c r="T79" s="31">
        <f t="shared" si="28"/>
        <v>4.3240701528503243</v>
      </c>
      <c r="U79" s="31">
        <f t="shared" si="29"/>
        <v>4.5482355170714523</v>
      </c>
      <c r="V79" s="31">
        <f t="shared" si="30"/>
        <v>8.8723056699217757</v>
      </c>
      <c r="X79" s="15">
        <v>0</v>
      </c>
      <c r="Y79" s="15">
        <v>0</v>
      </c>
      <c r="Z79" s="15">
        <v>0</v>
      </c>
      <c r="AA79" s="39">
        <f t="shared" si="31"/>
        <v>0</v>
      </c>
      <c r="AB79" s="31">
        <f t="shared" si="17"/>
        <v>0</v>
      </c>
      <c r="AC79" s="31">
        <f t="shared" si="18"/>
        <v>0</v>
      </c>
      <c r="AE79" s="15">
        <v>5.16773793E-2</v>
      </c>
      <c r="AF79" s="15">
        <v>9.267855992E-2</v>
      </c>
      <c r="AG79" s="39">
        <f t="shared" si="32"/>
        <v>1.9901613613679729</v>
      </c>
      <c r="AH79" s="39">
        <f t="shared" si="33"/>
        <v>3.5691687829071181</v>
      </c>
    </row>
    <row r="80" spans="1:34" ht="15" x14ac:dyDescent="0.25">
      <c r="A80" s="40" t="s">
        <v>103</v>
      </c>
      <c r="B80" t="s">
        <v>451</v>
      </c>
      <c r="C80" t="s">
        <v>63</v>
      </c>
      <c r="D80">
        <v>1.8370638156500001</v>
      </c>
      <c r="E80">
        <v>0</v>
      </c>
      <c r="F80">
        <v>0</v>
      </c>
      <c r="G80">
        <v>0</v>
      </c>
      <c r="H80" s="29">
        <f t="shared" si="19"/>
        <v>1.8370638156500001</v>
      </c>
      <c r="I80" s="31">
        <f t="shared" si="20"/>
        <v>0</v>
      </c>
      <c r="J80" s="31">
        <f t="shared" si="21"/>
        <v>0</v>
      </c>
      <c r="K80" s="31">
        <f t="shared" si="22"/>
        <v>0</v>
      </c>
      <c r="L80" s="31">
        <f t="shared" si="23"/>
        <v>100</v>
      </c>
      <c r="M80">
        <v>3.6818965779999997E-2</v>
      </c>
      <c r="N80">
        <v>0.10917530386</v>
      </c>
      <c r="O80" s="15">
        <f t="shared" si="24"/>
        <v>0.14599426964000001</v>
      </c>
      <c r="P80">
        <v>0.54251766865999995</v>
      </c>
      <c r="Q80" s="29">
        <f t="shared" si="25"/>
        <v>0.68851193830000001</v>
      </c>
      <c r="R80" s="31">
        <f t="shared" si="26"/>
        <v>2.0042290020813733</v>
      </c>
      <c r="S80" s="31">
        <f t="shared" si="27"/>
        <v>5.9429238619765092</v>
      </c>
      <c r="T80" s="31">
        <f t="shared" si="28"/>
        <v>7.9471528640578821</v>
      </c>
      <c r="U80" s="31">
        <f t="shared" si="29"/>
        <v>29.531781315285627</v>
      </c>
      <c r="V80" s="31">
        <f t="shared" si="30"/>
        <v>37.478934179343511</v>
      </c>
      <c r="X80" s="30">
        <v>0</v>
      </c>
      <c r="Y80" s="30">
        <v>0</v>
      </c>
      <c r="Z80" s="15">
        <v>0</v>
      </c>
      <c r="AA80" s="39">
        <f t="shared" si="31"/>
        <v>0</v>
      </c>
      <c r="AB80" s="31">
        <f t="shared" si="17"/>
        <v>0</v>
      </c>
      <c r="AC80" s="31">
        <f t="shared" si="18"/>
        <v>0</v>
      </c>
      <c r="AE80" s="15">
        <v>0.43104021822999999</v>
      </c>
      <c r="AF80" s="15">
        <v>0.29786913541999999</v>
      </c>
      <c r="AG80" s="39">
        <f t="shared" si="32"/>
        <v>23.463540817578345</v>
      </c>
      <c r="AH80" s="39">
        <f t="shared" si="33"/>
        <v>16.214414158204203</v>
      </c>
    </row>
    <row r="81" spans="1:34" ht="15" x14ac:dyDescent="0.25">
      <c r="A81" s="40" t="s">
        <v>105</v>
      </c>
      <c r="B81" t="s">
        <v>453</v>
      </c>
      <c r="C81" t="s">
        <v>63</v>
      </c>
      <c r="D81">
        <v>1.0955702597200001</v>
      </c>
      <c r="E81">
        <v>0</v>
      </c>
      <c r="F81">
        <v>0</v>
      </c>
      <c r="G81">
        <v>0</v>
      </c>
      <c r="H81" s="29">
        <f t="shared" si="19"/>
        <v>1.0955702597200001</v>
      </c>
      <c r="I81" s="31">
        <f t="shared" si="20"/>
        <v>0</v>
      </c>
      <c r="J81" s="31">
        <f t="shared" si="21"/>
        <v>0</v>
      </c>
      <c r="K81" s="31">
        <f t="shared" si="22"/>
        <v>0</v>
      </c>
      <c r="L81" s="31">
        <f t="shared" si="23"/>
        <v>100</v>
      </c>
      <c r="M81">
        <v>0</v>
      </c>
      <c r="N81">
        <v>0</v>
      </c>
      <c r="O81" s="15">
        <f t="shared" si="24"/>
        <v>0</v>
      </c>
      <c r="P81">
        <v>4.1369589999999998E-4</v>
      </c>
      <c r="Q81" s="29">
        <f t="shared" si="25"/>
        <v>4.1369589999999998E-4</v>
      </c>
      <c r="R81" s="31">
        <f t="shared" si="26"/>
        <v>0</v>
      </c>
      <c r="S81" s="31">
        <f t="shared" si="27"/>
        <v>0</v>
      </c>
      <c r="T81" s="31">
        <f t="shared" si="28"/>
        <v>0</v>
      </c>
      <c r="U81" s="31">
        <f t="shared" si="29"/>
        <v>3.7760782234608131E-2</v>
      </c>
      <c r="V81" s="31">
        <f t="shared" si="30"/>
        <v>3.7760782234608131E-2</v>
      </c>
      <c r="X81" s="29">
        <v>0</v>
      </c>
      <c r="Y81" s="29">
        <v>0</v>
      </c>
      <c r="Z81" s="15">
        <v>0</v>
      </c>
      <c r="AA81" s="39">
        <f t="shared" si="31"/>
        <v>0</v>
      </c>
      <c r="AB81" s="31">
        <f t="shared" si="17"/>
        <v>0</v>
      </c>
      <c r="AC81" s="31">
        <f t="shared" si="18"/>
        <v>0</v>
      </c>
      <c r="AE81" s="15">
        <v>0</v>
      </c>
      <c r="AF81" s="15">
        <v>4.1369523E-4</v>
      </c>
      <c r="AG81" s="39">
        <f t="shared" si="32"/>
        <v>0</v>
      </c>
      <c r="AH81" s="39">
        <f t="shared" si="33"/>
        <v>3.7760721079242332E-2</v>
      </c>
    </row>
    <row r="82" spans="1:34" ht="15" x14ac:dyDescent="0.25">
      <c r="A82" s="40" t="s">
        <v>283</v>
      </c>
      <c r="B82" t="s">
        <v>630</v>
      </c>
      <c r="C82" t="s">
        <v>64</v>
      </c>
      <c r="D82">
        <v>0.94178970566700004</v>
      </c>
      <c r="E82">
        <v>0.33622039343999999</v>
      </c>
      <c r="F82">
        <v>0.25684572301000003</v>
      </c>
      <c r="G82">
        <v>1.7808197540000001E-2</v>
      </c>
      <c r="H82" s="29">
        <f t="shared" si="19"/>
        <v>0.33091539167700001</v>
      </c>
      <c r="I82" s="31">
        <f t="shared" si="20"/>
        <v>35.700155928321593</v>
      </c>
      <c r="J82" s="31">
        <f t="shared" si="21"/>
        <v>27.272088605820464</v>
      </c>
      <c r="K82" s="31">
        <f t="shared" si="22"/>
        <v>1.890888956721795</v>
      </c>
      <c r="L82" s="31">
        <f t="shared" si="23"/>
        <v>35.136866509136141</v>
      </c>
      <c r="M82">
        <v>0.4410201279</v>
      </c>
      <c r="N82">
        <v>0.23615554457999999</v>
      </c>
      <c r="O82" s="15">
        <f t="shared" si="24"/>
        <v>0.67717567247999999</v>
      </c>
      <c r="P82">
        <v>0.12891000669</v>
      </c>
      <c r="Q82" s="29">
        <f t="shared" si="25"/>
        <v>0.80608567916999996</v>
      </c>
      <c r="R82" s="31">
        <f t="shared" si="26"/>
        <v>46.827877311279167</v>
      </c>
      <c r="S82" s="31">
        <f t="shared" si="27"/>
        <v>25.075188564813256</v>
      </c>
      <c r="T82" s="31">
        <f t="shared" si="28"/>
        <v>71.903065876092427</v>
      </c>
      <c r="U82" s="31">
        <f t="shared" si="29"/>
        <v>13.687769776449462</v>
      </c>
      <c r="V82" s="31">
        <f t="shared" si="30"/>
        <v>85.590835652541884</v>
      </c>
      <c r="X82" s="15">
        <v>0.59859291821000005</v>
      </c>
      <c r="Y82" s="15">
        <v>1.228554383E-2</v>
      </c>
      <c r="Z82" s="15">
        <v>0</v>
      </c>
      <c r="AA82" s="39">
        <f t="shared" si="31"/>
        <v>63.559084858127747</v>
      </c>
      <c r="AB82" s="31">
        <f t="shared" si="17"/>
        <v>1.3044890760723551</v>
      </c>
      <c r="AC82" s="31">
        <f t="shared" si="18"/>
        <v>0</v>
      </c>
      <c r="AE82" s="15">
        <v>0.31600723180000001</v>
      </c>
      <c r="AF82" s="15">
        <v>4.715091548E-2</v>
      </c>
      <c r="AG82" s="39">
        <f t="shared" si="32"/>
        <v>33.55390591960181</v>
      </c>
      <c r="AH82" s="39">
        <f t="shared" si="33"/>
        <v>5.0065227084433346</v>
      </c>
    </row>
    <row r="83" spans="1:34" ht="15" x14ac:dyDescent="0.25">
      <c r="A83" s="40" t="s">
        <v>416</v>
      </c>
      <c r="B83" t="s">
        <v>759</v>
      </c>
      <c r="C83" t="s">
        <v>63</v>
      </c>
      <c r="D83">
        <v>0.26865805543999999</v>
      </c>
      <c r="E83">
        <v>0</v>
      </c>
      <c r="F83">
        <v>0</v>
      </c>
      <c r="G83">
        <v>0</v>
      </c>
      <c r="H83" s="29">
        <f t="shared" si="19"/>
        <v>0.26865805543999999</v>
      </c>
      <c r="I83" s="31">
        <f t="shared" si="20"/>
        <v>0</v>
      </c>
      <c r="J83" s="31">
        <f t="shared" si="21"/>
        <v>0</v>
      </c>
      <c r="K83" s="31">
        <f t="shared" si="22"/>
        <v>0</v>
      </c>
      <c r="L83" s="31">
        <f t="shared" si="23"/>
        <v>100</v>
      </c>
      <c r="M83">
        <v>0</v>
      </c>
      <c r="N83">
        <v>3.0224047350000002E-2</v>
      </c>
      <c r="O83" s="15">
        <f t="shared" si="24"/>
        <v>3.0224047350000002E-2</v>
      </c>
      <c r="P83">
        <v>0.15620419433999999</v>
      </c>
      <c r="Q83" s="29">
        <f t="shared" si="25"/>
        <v>0.18642824169</v>
      </c>
      <c r="R83" s="31">
        <f t="shared" si="26"/>
        <v>0</v>
      </c>
      <c r="S83" s="31">
        <f t="shared" si="27"/>
        <v>11.250005997586774</v>
      </c>
      <c r="T83" s="31">
        <f t="shared" si="28"/>
        <v>11.250005997586774</v>
      </c>
      <c r="U83" s="31">
        <f t="shared" si="29"/>
        <v>58.142382548021324</v>
      </c>
      <c r="V83" s="31">
        <f t="shared" si="30"/>
        <v>69.3923885456081</v>
      </c>
      <c r="X83" s="15">
        <v>0</v>
      </c>
      <c r="Y83" s="15">
        <v>0</v>
      </c>
      <c r="Z83" s="15">
        <v>0</v>
      </c>
      <c r="AA83" s="39">
        <f t="shared" si="31"/>
        <v>0</v>
      </c>
      <c r="AB83" s="31">
        <f t="shared" si="17"/>
        <v>0</v>
      </c>
      <c r="AC83" s="31">
        <f t="shared" si="18"/>
        <v>0</v>
      </c>
      <c r="AE83" s="15">
        <v>0.10563581118</v>
      </c>
      <c r="AF83" s="15">
        <v>7.0003232590000006E-2</v>
      </c>
      <c r="AG83" s="39">
        <f t="shared" si="32"/>
        <v>39.319800408364038</v>
      </c>
      <c r="AH83" s="39">
        <f t="shared" si="33"/>
        <v>26.056628927560293</v>
      </c>
    </row>
    <row r="84" spans="1:34" ht="15" x14ac:dyDescent="0.25">
      <c r="A84" s="40" t="s">
        <v>77</v>
      </c>
      <c r="B84" t="s">
        <v>425</v>
      </c>
      <c r="C84" t="s">
        <v>63</v>
      </c>
      <c r="D84">
        <v>4.0840323883799998</v>
      </c>
      <c r="E84">
        <v>0</v>
      </c>
      <c r="F84">
        <v>0</v>
      </c>
      <c r="G84">
        <v>0</v>
      </c>
      <c r="H84" s="29">
        <f t="shared" si="19"/>
        <v>4.0840323883799998</v>
      </c>
      <c r="I84" s="31">
        <f t="shared" si="20"/>
        <v>0</v>
      </c>
      <c r="J84" s="31">
        <f t="shared" si="21"/>
        <v>0</v>
      </c>
      <c r="K84" s="31">
        <f t="shared" si="22"/>
        <v>0</v>
      </c>
      <c r="L84" s="31">
        <f t="shared" si="23"/>
        <v>100</v>
      </c>
      <c r="M84">
        <v>0.18630735916999999</v>
      </c>
      <c r="N84">
        <v>0.19839317832</v>
      </c>
      <c r="O84" s="15">
        <f t="shared" si="24"/>
        <v>0.38470053748999999</v>
      </c>
      <c r="P84">
        <v>0.36257293105999999</v>
      </c>
      <c r="Q84" s="29">
        <f t="shared" si="25"/>
        <v>0.74727346854999999</v>
      </c>
      <c r="R84" s="31">
        <f t="shared" si="26"/>
        <v>4.5618482287282234</v>
      </c>
      <c r="S84" s="31">
        <f t="shared" si="27"/>
        <v>4.8577768110868478</v>
      </c>
      <c r="T84" s="31">
        <f t="shared" si="28"/>
        <v>9.419625039815072</v>
      </c>
      <c r="U84" s="31">
        <f t="shared" si="29"/>
        <v>8.8778172301376053</v>
      </c>
      <c r="V84" s="31">
        <f t="shared" si="30"/>
        <v>18.297442269952676</v>
      </c>
      <c r="X84" s="15">
        <v>0</v>
      </c>
      <c r="Y84" s="15">
        <v>0</v>
      </c>
      <c r="Z84" s="15">
        <v>0</v>
      </c>
      <c r="AA84" s="39">
        <f t="shared" si="31"/>
        <v>0</v>
      </c>
      <c r="AB84" s="31">
        <f t="shared" si="17"/>
        <v>0</v>
      </c>
      <c r="AC84" s="31">
        <f t="shared" si="18"/>
        <v>0</v>
      </c>
      <c r="AE84" s="15">
        <v>0.40274397577999999</v>
      </c>
      <c r="AF84" s="15">
        <v>0.15334416400000001</v>
      </c>
      <c r="AG84" s="39">
        <f t="shared" si="32"/>
        <v>9.861429525532122</v>
      </c>
      <c r="AH84" s="39">
        <f t="shared" si="33"/>
        <v>3.7547244834859534</v>
      </c>
    </row>
    <row r="85" spans="1:34" ht="15" x14ac:dyDescent="0.25">
      <c r="A85" s="40" t="s">
        <v>284</v>
      </c>
      <c r="B85" t="s">
        <v>631</v>
      </c>
      <c r="C85" t="s">
        <v>63</v>
      </c>
      <c r="D85">
        <v>1.1311001268</v>
      </c>
      <c r="E85">
        <v>0</v>
      </c>
      <c r="F85">
        <v>0</v>
      </c>
      <c r="G85">
        <v>0</v>
      </c>
      <c r="H85" s="29">
        <f t="shared" si="19"/>
        <v>1.1311001268</v>
      </c>
      <c r="I85" s="31">
        <f t="shared" si="20"/>
        <v>0</v>
      </c>
      <c r="J85" s="31">
        <f t="shared" si="21"/>
        <v>0</v>
      </c>
      <c r="K85" s="31">
        <f t="shared" si="22"/>
        <v>0</v>
      </c>
      <c r="L85" s="31">
        <f t="shared" si="23"/>
        <v>100</v>
      </c>
      <c r="M85">
        <v>0</v>
      </c>
      <c r="N85">
        <v>1.9217999999999999E-7</v>
      </c>
      <c r="O85" s="15">
        <f t="shared" si="24"/>
        <v>1.9217999999999999E-7</v>
      </c>
      <c r="P85">
        <v>0.11459559066</v>
      </c>
      <c r="Q85" s="29">
        <f t="shared" si="25"/>
        <v>0.11459578283999999</v>
      </c>
      <c r="R85" s="31">
        <f t="shared" si="26"/>
        <v>0</v>
      </c>
      <c r="S85" s="31">
        <f t="shared" si="27"/>
        <v>1.6990538277428823E-5</v>
      </c>
      <c r="T85" s="31">
        <f t="shared" si="28"/>
        <v>1.6990538277428823E-5</v>
      </c>
      <c r="U85" s="31">
        <f t="shared" si="29"/>
        <v>10.131339210809113</v>
      </c>
      <c r="V85" s="31">
        <f t="shared" si="30"/>
        <v>10.131356201347391</v>
      </c>
      <c r="X85" s="15">
        <v>0</v>
      </c>
      <c r="Y85" s="15">
        <v>0</v>
      </c>
      <c r="Z85" s="15">
        <v>0</v>
      </c>
      <c r="AA85" s="39">
        <f t="shared" si="31"/>
        <v>0</v>
      </c>
      <c r="AB85" s="31">
        <f t="shared" si="17"/>
        <v>0</v>
      </c>
      <c r="AC85" s="31">
        <f t="shared" si="18"/>
        <v>0</v>
      </c>
      <c r="AE85" s="15">
        <v>1.0081403700000001E-3</v>
      </c>
      <c r="AF85" s="15">
        <v>6.075311127E-2</v>
      </c>
      <c r="AG85" s="39">
        <f t="shared" si="32"/>
        <v>8.9129189018140598E-2</v>
      </c>
      <c r="AH85" s="39">
        <f t="shared" si="33"/>
        <v>5.3711523702041193</v>
      </c>
    </row>
    <row r="86" spans="1:34" ht="15" x14ac:dyDescent="0.25">
      <c r="A86" s="40" t="s">
        <v>107</v>
      </c>
      <c r="B86" t="s">
        <v>455</v>
      </c>
      <c r="C86" t="s">
        <v>67</v>
      </c>
      <c r="D86">
        <v>2.29632186124</v>
      </c>
      <c r="E86">
        <v>0</v>
      </c>
      <c r="F86">
        <v>0</v>
      </c>
      <c r="G86">
        <v>0</v>
      </c>
      <c r="H86" s="29">
        <f t="shared" si="19"/>
        <v>2.29632186124</v>
      </c>
      <c r="I86" s="31">
        <f t="shared" si="20"/>
        <v>0</v>
      </c>
      <c r="J86" s="31">
        <f t="shared" si="21"/>
        <v>0</v>
      </c>
      <c r="K86" s="31">
        <f t="shared" si="22"/>
        <v>0</v>
      </c>
      <c r="L86" s="31">
        <f t="shared" si="23"/>
        <v>100</v>
      </c>
      <c r="M86">
        <v>0</v>
      </c>
      <c r="N86">
        <v>0</v>
      </c>
      <c r="O86" s="15">
        <f t="shared" si="24"/>
        <v>0</v>
      </c>
      <c r="P86">
        <v>0.36726231931999997</v>
      </c>
      <c r="Q86" s="29">
        <f t="shared" si="25"/>
        <v>0.36726231931999997</v>
      </c>
      <c r="R86" s="31">
        <f t="shared" si="26"/>
        <v>0</v>
      </c>
      <c r="S86" s="31">
        <f t="shared" si="27"/>
        <v>0</v>
      </c>
      <c r="T86" s="31">
        <f t="shared" si="28"/>
        <v>0</v>
      </c>
      <c r="U86" s="31">
        <f t="shared" si="29"/>
        <v>15.993503590201442</v>
      </c>
      <c r="V86" s="31">
        <f t="shared" si="30"/>
        <v>15.993503590201442</v>
      </c>
      <c r="X86" s="15">
        <v>0</v>
      </c>
      <c r="Y86" s="15">
        <v>0</v>
      </c>
      <c r="Z86" s="15">
        <v>0</v>
      </c>
      <c r="AA86" s="39">
        <f t="shared" si="31"/>
        <v>0</v>
      </c>
      <c r="AB86" s="31">
        <f t="shared" si="17"/>
        <v>0</v>
      </c>
      <c r="AC86" s="31">
        <f t="shared" si="18"/>
        <v>0</v>
      </c>
      <c r="AE86" s="15">
        <v>2.20083103E-2</v>
      </c>
      <c r="AF86" s="15">
        <v>0.30069301276999999</v>
      </c>
      <c r="AG86" s="39">
        <f t="shared" si="32"/>
        <v>0.9584157461321926</v>
      </c>
      <c r="AH86" s="39">
        <f t="shared" si="33"/>
        <v>13.094549934199012</v>
      </c>
    </row>
    <row r="87" spans="1:34" ht="15" x14ac:dyDescent="0.25">
      <c r="A87" s="40" t="s">
        <v>113</v>
      </c>
      <c r="B87" t="s">
        <v>461</v>
      </c>
      <c r="C87" t="s">
        <v>63</v>
      </c>
      <c r="D87">
        <v>7.8548199959899998</v>
      </c>
      <c r="E87">
        <v>0</v>
      </c>
      <c r="F87">
        <v>0</v>
      </c>
      <c r="G87">
        <v>0</v>
      </c>
      <c r="H87" s="29">
        <f t="shared" si="19"/>
        <v>7.8548199959899998</v>
      </c>
      <c r="I87" s="31">
        <f t="shared" si="20"/>
        <v>0</v>
      </c>
      <c r="J87" s="31">
        <f t="shared" si="21"/>
        <v>0</v>
      </c>
      <c r="K87" s="31">
        <f t="shared" si="22"/>
        <v>0</v>
      </c>
      <c r="L87" s="31">
        <f t="shared" si="23"/>
        <v>100</v>
      </c>
      <c r="M87">
        <v>0.11038217343999999</v>
      </c>
      <c r="N87">
        <v>0.16097122716000001</v>
      </c>
      <c r="O87" s="15">
        <f t="shared" si="24"/>
        <v>0.27135340060000002</v>
      </c>
      <c r="P87">
        <v>0.41115308493000002</v>
      </c>
      <c r="Q87" s="29">
        <f t="shared" si="25"/>
        <v>0.68250648553000004</v>
      </c>
      <c r="R87" s="31">
        <f t="shared" si="26"/>
        <v>1.4052794780319817</v>
      </c>
      <c r="S87" s="31">
        <f t="shared" si="27"/>
        <v>2.049330566991709</v>
      </c>
      <c r="T87" s="31">
        <f t="shared" si="28"/>
        <v>3.4546100450236912</v>
      </c>
      <c r="U87" s="31">
        <f t="shared" si="29"/>
        <v>5.2344049276737046</v>
      </c>
      <c r="V87" s="31">
        <f t="shared" si="30"/>
        <v>8.6890149726973949</v>
      </c>
      <c r="X87" s="15">
        <v>0</v>
      </c>
      <c r="Y87" s="15">
        <v>0</v>
      </c>
      <c r="Z87" s="15">
        <v>0</v>
      </c>
      <c r="AA87" s="39">
        <f t="shared" si="31"/>
        <v>0</v>
      </c>
      <c r="AB87" s="31">
        <f t="shared" si="17"/>
        <v>0</v>
      </c>
      <c r="AC87" s="31">
        <f t="shared" si="18"/>
        <v>0</v>
      </c>
      <c r="AE87" s="15">
        <v>0.37746534681999999</v>
      </c>
      <c r="AF87" s="15">
        <v>0.23121483357</v>
      </c>
      <c r="AG87" s="39">
        <f t="shared" si="32"/>
        <v>4.8055251044925482</v>
      </c>
      <c r="AH87" s="39">
        <f t="shared" si="33"/>
        <v>2.9436044834641475</v>
      </c>
    </row>
    <row r="88" spans="1:34" ht="15" x14ac:dyDescent="0.25">
      <c r="A88" s="40" t="s">
        <v>412</v>
      </c>
      <c r="B88" t="s">
        <v>755</v>
      </c>
      <c r="C88" t="s">
        <v>63</v>
      </c>
      <c r="D88">
        <v>0.31826422113000002</v>
      </c>
      <c r="E88">
        <v>0</v>
      </c>
      <c r="F88">
        <v>0.30962738951000002</v>
      </c>
      <c r="G88">
        <v>8.6368316200000003E-3</v>
      </c>
      <c r="H88" s="29">
        <f t="shared" si="19"/>
        <v>0</v>
      </c>
      <c r="I88" s="31">
        <f t="shared" si="20"/>
        <v>0</v>
      </c>
      <c r="J88" s="31">
        <f t="shared" si="21"/>
        <v>97.286270008820068</v>
      </c>
      <c r="K88" s="31">
        <f t="shared" si="22"/>
        <v>2.7137299911799229</v>
      </c>
      <c r="L88" s="31">
        <f t="shared" si="23"/>
        <v>0</v>
      </c>
      <c r="M88">
        <v>3.7587383999999999E-4</v>
      </c>
      <c r="N88">
        <v>2.2397399399999999E-3</v>
      </c>
      <c r="O88" s="15">
        <f t="shared" si="24"/>
        <v>2.6156137799999996E-3</v>
      </c>
      <c r="P88">
        <v>0.11579929892</v>
      </c>
      <c r="Q88" s="29">
        <f t="shared" si="25"/>
        <v>0.1184149127</v>
      </c>
      <c r="R88" s="31">
        <f t="shared" si="26"/>
        <v>0.11810119235692171</v>
      </c>
      <c r="S88" s="31">
        <f t="shared" si="27"/>
        <v>0.70373601281594977</v>
      </c>
      <c r="T88" s="31">
        <f t="shared" si="28"/>
        <v>0.82183720517287151</v>
      </c>
      <c r="U88" s="31">
        <f t="shared" si="29"/>
        <v>36.384642454892834</v>
      </c>
      <c r="V88" s="31">
        <f t="shared" si="30"/>
        <v>37.206479660065703</v>
      </c>
      <c r="X88" s="15">
        <v>0.30975186235000002</v>
      </c>
      <c r="Y88" s="15">
        <v>8.6368316200000003E-3</v>
      </c>
      <c r="Z88" s="15">
        <v>0</v>
      </c>
      <c r="AA88" s="39">
        <f t="shared" si="31"/>
        <v>97.325379915537852</v>
      </c>
      <c r="AB88" s="31">
        <f t="shared" si="17"/>
        <v>2.7137299911799229</v>
      </c>
      <c r="AC88" s="31">
        <f t="shared" si="18"/>
        <v>0</v>
      </c>
      <c r="AE88" s="15">
        <v>2.0226930559999998E-2</v>
      </c>
      <c r="AF88" s="15">
        <v>0.13023769496000001</v>
      </c>
      <c r="AG88" s="39">
        <f t="shared" si="32"/>
        <v>6.355389395698988</v>
      </c>
      <c r="AH88" s="39">
        <f t="shared" si="33"/>
        <v>40.921249173906475</v>
      </c>
    </row>
    <row r="89" spans="1:34" ht="15" x14ac:dyDescent="0.25">
      <c r="A89" s="40" t="s">
        <v>116</v>
      </c>
      <c r="B89" t="s">
        <v>464</v>
      </c>
      <c r="C89" t="s">
        <v>63</v>
      </c>
      <c r="D89">
        <v>4.3654750913000004</v>
      </c>
      <c r="E89">
        <v>0</v>
      </c>
      <c r="F89">
        <v>0</v>
      </c>
      <c r="G89">
        <v>0</v>
      </c>
      <c r="H89" s="29">
        <f t="shared" si="19"/>
        <v>4.3654750913000004</v>
      </c>
      <c r="I89" s="31">
        <f t="shared" si="20"/>
        <v>0</v>
      </c>
      <c r="J89" s="31">
        <f t="shared" si="21"/>
        <v>0</v>
      </c>
      <c r="K89" s="31">
        <f t="shared" si="22"/>
        <v>0</v>
      </c>
      <c r="L89" s="31">
        <f t="shared" si="23"/>
        <v>100</v>
      </c>
      <c r="M89">
        <v>0</v>
      </c>
      <c r="N89">
        <v>0</v>
      </c>
      <c r="O89" s="15">
        <f t="shared" si="24"/>
        <v>0</v>
      </c>
      <c r="P89">
        <v>9.3582143859999994E-2</v>
      </c>
      <c r="Q89" s="29">
        <f t="shared" si="25"/>
        <v>9.3582143859999994E-2</v>
      </c>
      <c r="R89" s="31">
        <f t="shared" si="26"/>
        <v>0</v>
      </c>
      <c r="S89" s="31">
        <f t="shared" si="27"/>
        <v>0</v>
      </c>
      <c r="T89" s="31">
        <f t="shared" si="28"/>
        <v>0</v>
      </c>
      <c r="U89" s="31">
        <f t="shared" si="29"/>
        <v>2.1436875002791975</v>
      </c>
      <c r="V89" s="31">
        <f t="shared" si="30"/>
        <v>2.1436875002791975</v>
      </c>
      <c r="X89" s="15">
        <v>0</v>
      </c>
      <c r="Y89" s="15">
        <v>0</v>
      </c>
      <c r="Z89" s="15">
        <v>0</v>
      </c>
      <c r="AA89" s="39">
        <f t="shared" si="31"/>
        <v>0</v>
      </c>
      <c r="AB89" s="31">
        <f t="shared" si="17"/>
        <v>0</v>
      </c>
      <c r="AC89" s="31">
        <f t="shared" si="18"/>
        <v>0</v>
      </c>
      <c r="AE89" s="15">
        <v>2.4067729329999999E-2</v>
      </c>
      <c r="AF89" s="15">
        <v>4.4560120260000002E-2</v>
      </c>
      <c r="AG89" s="39">
        <f t="shared" si="32"/>
        <v>0.55131981804145036</v>
      </c>
      <c r="AH89" s="39">
        <f t="shared" si="33"/>
        <v>1.0207393085074365</v>
      </c>
    </row>
    <row r="90" spans="1:34" ht="15" x14ac:dyDescent="0.25">
      <c r="A90" s="40" t="s">
        <v>119</v>
      </c>
      <c r="B90" t="s">
        <v>467</v>
      </c>
      <c r="C90" t="s">
        <v>63</v>
      </c>
      <c r="D90">
        <v>12.5002219529</v>
      </c>
      <c r="E90">
        <v>0</v>
      </c>
      <c r="F90">
        <v>0</v>
      </c>
      <c r="G90">
        <v>0</v>
      </c>
      <c r="H90" s="29">
        <f t="shared" si="19"/>
        <v>12.5002219529</v>
      </c>
      <c r="I90" s="31">
        <f t="shared" si="20"/>
        <v>0</v>
      </c>
      <c r="J90" s="31">
        <f t="shared" si="21"/>
        <v>0</v>
      </c>
      <c r="K90" s="31">
        <f t="shared" si="22"/>
        <v>0</v>
      </c>
      <c r="L90" s="31">
        <f t="shared" si="23"/>
        <v>100</v>
      </c>
      <c r="M90">
        <v>0.49865345343</v>
      </c>
      <c r="N90">
        <v>0.79321910402999996</v>
      </c>
      <c r="O90" s="15">
        <f t="shared" si="24"/>
        <v>1.2918725574600001</v>
      </c>
      <c r="P90">
        <v>1.4520714877200001</v>
      </c>
      <c r="Q90" s="29">
        <f t="shared" si="25"/>
        <v>2.7439440451800001</v>
      </c>
      <c r="R90" s="31">
        <f t="shared" si="26"/>
        <v>3.9891567950464628</v>
      </c>
      <c r="S90" s="31">
        <f t="shared" si="27"/>
        <v>6.3456401575811725</v>
      </c>
      <c r="T90" s="31">
        <f t="shared" si="28"/>
        <v>10.334796952627636</v>
      </c>
      <c r="U90" s="31">
        <f t="shared" si="29"/>
        <v>11.616365638876719</v>
      </c>
      <c r="V90" s="31">
        <f t="shared" si="30"/>
        <v>21.951162591504357</v>
      </c>
      <c r="X90" s="15">
        <v>0</v>
      </c>
      <c r="Y90" s="15">
        <v>0</v>
      </c>
      <c r="Z90" s="15">
        <v>0</v>
      </c>
      <c r="AA90" s="39">
        <f t="shared" si="31"/>
        <v>0</v>
      </c>
      <c r="AB90" s="31">
        <f t="shared" si="17"/>
        <v>0</v>
      </c>
      <c r="AC90" s="31">
        <f t="shared" si="18"/>
        <v>0</v>
      </c>
      <c r="AE90" s="15">
        <v>1.4993332982700001</v>
      </c>
      <c r="AF90" s="15">
        <v>0.65161192437000004</v>
      </c>
      <c r="AG90" s="39">
        <f t="shared" si="32"/>
        <v>11.994453409862542</v>
      </c>
      <c r="AH90" s="39">
        <f t="shared" si="33"/>
        <v>5.2128028352234876</v>
      </c>
    </row>
    <row r="91" spans="1:34" ht="15" x14ac:dyDescent="0.25">
      <c r="A91" s="40" t="s">
        <v>117</v>
      </c>
      <c r="B91" t="s">
        <v>465</v>
      </c>
      <c r="C91" t="s">
        <v>63</v>
      </c>
      <c r="D91">
        <v>2.0797136561</v>
      </c>
      <c r="E91">
        <v>0</v>
      </c>
      <c r="F91">
        <v>2.0797136561</v>
      </c>
      <c r="G91">
        <v>0</v>
      </c>
      <c r="H91" s="29">
        <f t="shared" si="19"/>
        <v>0</v>
      </c>
      <c r="I91" s="31">
        <f t="shared" si="20"/>
        <v>0</v>
      </c>
      <c r="J91" s="31">
        <f t="shared" si="21"/>
        <v>100</v>
      </c>
      <c r="K91" s="31">
        <f t="shared" si="22"/>
        <v>0</v>
      </c>
      <c r="L91" s="31">
        <f t="shared" si="23"/>
        <v>0</v>
      </c>
      <c r="M91">
        <v>0</v>
      </c>
      <c r="N91">
        <v>0</v>
      </c>
      <c r="O91" s="15">
        <f t="shared" si="24"/>
        <v>0</v>
      </c>
      <c r="P91">
        <v>0</v>
      </c>
      <c r="Q91" s="29">
        <f t="shared" si="25"/>
        <v>0</v>
      </c>
      <c r="R91" s="31">
        <f t="shared" si="26"/>
        <v>0</v>
      </c>
      <c r="S91" s="31">
        <f t="shared" si="27"/>
        <v>0</v>
      </c>
      <c r="T91" s="31">
        <f t="shared" si="28"/>
        <v>0</v>
      </c>
      <c r="U91" s="31">
        <f t="shared" si="29"/>
        <v>0</v>
      </c>
      <c r="V91" s="31">
        <f t="shared" si="30"/>
        <v>0</v>
      </c>
      <c r="X91" s="15">
        <v>2.0797136561</v>
      </c>
      <c r="Y91" s="15">
        <v>0</v>
      </c>
      <c r="Z91" s="15">
        <v>0</v>
      </c>
      <c r="AA91" s="39">
        <f t="shared" si="31"/>
        <v>100</v>
      </c>
      <c r="AB91" s="31">
        <f t="shared" si="17"/>
        <v>0</v>
      </c>
      <c r="AC91" s="31">
        <f t="shared" si="18"/>
        <v>0</v>
      </c>
      <c r="AE91" s="15">
        <v>0</v>
      </c>
      <c r="AF91" s="15">
        <v>0</v>
      </c>
      <c r="AG91" s="39">
        <f t="shared" si="32"/>
        <v>0</v>
      </c>
      <c r="AH91" s="39">
        <f t="shared" si="33"/>
        <v>0</v>
      </c>
    </row>
    <row r="92" spans="1:34" ht="15" x14ac:dyDescent="0.25">
      <c r="A92" s="40" t="s">
        <v>280</v>
      </c>
      <c r="B92" t="s">
        <v>627</v>
      </c>
      <c r="C92" t="s">
        <v>63</v>
      </c>
      <c r="D92">
        <v>6.1081618776599997</v>
      </c>
      <c r="E92">
        <v>0</v>
      </c>
      <c r="F92">
        <v>0</v>
      </c>
      <c r="G92">
        <v>0</v>
      </c>
      <c r="H92" s="29">
        <f t="shared" si="19"/>
        <v>6.1081618776599997</v>
      </c>
      <c r="I92" s="31">
        <f t="shared" si="20"/>
        <v>0</v>
      </c>
      <c r="J92" s="31">
        <f t="shared" si="21"/>
        <v>0</v>
      </c>
      <c r="K92" s="31">
        <f t="shared" si="22"/>
        <v>0</v>
      </c>
      <c r="L92" s="31">
        <f t="shared" si="23"/>
        <v>100</v>
      </c>
      <c r="M92">
        <v>0.22456173993</v>
      </c>
      <c r="N92">
        <v>0.23523789131</v>
      </c>
      <c r="O92" s="15">
        <f t="shared" si="24"/>
        <v>0.45979963124000001</v>
      </c>
      <c r="P92">
        <v>0.45364889987000001</v>
      </c>
      <c r="Q92" s="29">
        <f t="shared" si="25"/>
        <v>0.91344853111000002</v>
      </c>
      <c r="R92" s="31">
        <f t="shared" si="26"/>
        <v>3.6764209008820221</v>
      </c>
      <c r="S92" s="31">
        <f t="shared" si="27"/>
        <v>3.8512059113947097</v>
      </c>
      <c r="T92" s="31">
        <f t="shared" si="28"/>
        <v>7.5276268122767318</v>
      </c>
      <c r="U92" s="31">
        <f t="shared" si="29"/>
        <v>7.4269298842451468</v>
      </c>
      <c r="V92" s="31">
        <f t="shared" si="30"/>
        <v>14.954556696521879</v>
      </c>
      <c r="X92" s="15">
        <v>0</v>
      </c>
      <c r="Y92" s="15">
        <v>0</v>
      </c>
      <c r="Z92" s="15">
        <v>0</v>
      </c>
      <c r="AA92" s="39">
        <f t="shared" si="31"/>
        <v>0</v>
      </c>
      <c r="AB92" s="31">
        <f t="shared" si="17"/>
        <v>0</v>
      </c>
      <c r="AC92" s="31">
        <f t="shared" si="18"/>
        <v>0</v>
      </c>
      <c r="AE92" s="15">
        <v>0.37907660541999999</v>
      </c>
      <c r="AF92" s="15">
        <v>0.29580337667000001</v>
      </c>
      <c r="AG92" s="39">
        <f t="shared" si="32"/>
        <v>6.2060667842880086</v>
      </c>
      <c r="AH92" s="39">
        <f t="shared" si="33"/>
        <v>4.8427560139142951</v>
      </c>
    </row>
    <row r="93" spans="1:34" ht="15" x14ac:dyDescent="0.25">
      <c r="A93" s="40" t="s">
        <v>286</v>
      </c>
      <c r="B93" t="s">
        <v>633</v>
      </c>
      <c r="C93" t="s">
        <v>63</v>
      </c>
      <c r="D93">
        <v>0.99761122467300001</v>
      </c>
      <c r="E93">
        <v>0</v>
      </c>
      <c r="F93">
        <v>0</v>
      </c>
      <c r="G93">
        <v>0</v>
      </c>
      <c r="H93" s="29">
        <f t="shared" si="19"/>
        <v>0.99761122467300001</v>
      </c>
      <c r="I93" s="31">
        <f t="shared" si="20"/>
        <v>0</v>
      </c>
      <c r="J93" s="31">
        <f t="shared" si="21"/>
        <v>0</v>
      </c>
      <c r="K93" s="31">
        <f t="shared" si="22"/>
        <v>0</v>
      </c>
      <c r="L93" s="31">
        <f t="shared" si="23"/>
        <v>100</v>
      </c>
      <c r="M93">
        <v>0</v>
      </c>
      <c r="N93">
        <v>0</v>
      </c>
      <c r="O93" s="15">
        <f t="shared" si="24"/>
        <v>0</v>
      </c>
      <c r="P93">
        <v>0.16829972017</v>
      </c>
      <c r="Q93" s="29">
        <f t="shared" si="25"/>
        <v>0.16829972017</v>
      </c>
      <c r="R93" s="31">
        <f t="shared" si="26"/>
        <v>0</v>
      </c>
      <c r="S93" s="31">
        <f t="shared" si="27"/>
        <v>0</v>
      </c>
      <c r="T93" s="31">
        <f t="shared" si="28"/>
        <v>0</v>
      </c>
      <c r="U93" s="31">
        <f t="shared" si="29"/>
        <v>16.870271304852828</v>
      </c>
      <c r="V93" s="31">
        <f t="shared" si="30"/>
        <v>16.870271304852828</v>
      </c>
      <c r="X93" s="15">
        <v>0</v>
      </c>
      <c r="Y93" s="15">
        <v>0</v>
      </c>
      <c r="Z93" s="15">
        <v>0</v>
      </c>
      <c r="AA93" s="39">
        <f t="shared" si="31"/>
        <v>0</v>
      </c>
      <c r="AB93" s="31">
        <f t="shared" si="17"/>
        <v>0</v>
      </c>
      <c r="AC93" s="31">
        <f t="shared" si="18"/>
        <v>0</v>
      </c>
      <c r="AE93" s="15">
        <v>8.3629536480000002E-2</v>
      </c>
      <c r="AF93" s="15">
        <v>8.2108291999999999E-2</v>
      </c>
      <c r="AG93" s="39">
        <f t="shared" si="32"/>
        <v>8.3829787006869676</v>
      </c>
      <c r="AH93" s="39">
        <f t="shared" si="33"/>
        <v>8.230489991420626</v>
      </c>
    </row>
    <row r="94" spans="1:34" ht="15" x14ac:dyDescent="0.25">
      <c r="A94" s="40" t="s">
        <v>89</v>
      </c>
      <c r="B94" t="s">
        <v>437</v>
      </c>
      <c r="C94" t="s">
        <v>63</v>
      </c>
      <c r="D94">
        <v>0.49183242814700001</v>
      </c>
      <c r="E94">
        <v>0</v>
      </c>
      <c r="F94">
        <v>0</v>
      </c>
      <c r="G94">
        <v>0</v>
      </c>
      <c r="H94" s="29">
        <f t="shared" si="19"/>
        <v>0.49183242814700001</v>
      </c>
      <c r="I94" s="31">
        <f t="shared" si="20"/>
        <v>0</v>
      </c>
      <c r="J94" s="31">
        <f t="shared" si="21"/>
        <v>0</v>
      </c>
      <c r="K94" s="31">
        <f t="shared" si="22"/>
        <v>0</v>
      </c>
      <c r="L94" s="31">
        <f t="shared" si="23"/>
        <v>100</v>
      </c>
      <c r="M94">
        <v>0</v>
      </c>
      <c r="N94">
        <v>1.1751488999999999E-4</v>
      </c>
      <c r="O94" s="15">
        <f t="shared" si="24"/>
        <v>1.1751488999999999E-4</v>
      </c>
      <c r="P94">
        <v>1.6182443760000002E-2</v>
      </c>
      <c r="Q94" s="29">
        <f t="shared" si="25"/>
        <v>1.6299958650000002E-2</v>
      </c>
      <c r="R94" s="31">
        <f t="shared" si="26"/>
        <v>0</v>
      </c>
      <c r="S94" s="31">
        <f t="shared" si="27"/>
        <v>2.389327813189188E-2</v>
      </c>
      <c r="T94" s="31">
        <f t="shared" si="28"/>
        <v>2.389327813189188E-2</v>
      </c>
      <c r="U94" s="31">
        <f t="shared" si="29"/>
        <v>3.2902352170978353</v>
      </c>
      <c r="V94" s="31">
        <f t="shared" si="30"/>
        <v>3.3141284952297276</v>
      </c>
      <c r="X94" s="15">
        <v>0</v>
      </c>
      <c r="Y94" s="15">
        <v>0</v>
      </c>
      <c r="Z94" s="15">
        <v>0</v>
      </c>
      <c r="AA94" s="39">
        <f t="shared" si="31"/>
        <v>0</v>
      </c>
      <c r="AB94" s="31">
        <f t="shared" si="17"/>
        <v>0</v>
      </c>
      <c r="AC94" s="31">
        <f t="shared" si="18"/>
        <v>0</v>
      </c>
      <c r="AE94" s="15">
        <v>1.0395104E-4</v>
      </c>
      <c r="AF94" s="15">
        <v>1.3544430999999999E-3</v>
      </c>
      <c r="AG94" s="39">
        <f t="shared" si="32"/>
        <v>2.1135458756072683E-2</v>
      </c>
      <c r="AH94" s="39">
        <f t="shared" si="33"/>
        <v>0.27538710798369337</v>
      </c>
    </row>
    <row r="95" spans="1:34" ht="15" x14ac:dyDescent="0.25">
      <c r="A95" s="40" t="s">
        <v>291</v>
      </c>
      <c r="B95" t="s">
        <v>638</v>
      </c>
      <c r="C95" t="s">
        <v>64</v>
      </c>
      <c r="D95">
        <v>3.2237834185500001</v>
      </c>
      <c r="E95">
        <v>0</v>
      </c>
      <c r="F95">
        <v>0</v>
      </c>
      <c r="G95">
        <v>3.0520396820400002</v>
      </c>
      <c r="H95" s="29">
        <f t="shared" si="19"/>
        <v>0.17174373650999986</v>
      </c>
      <c r="I95" s="31">
        <f t="shared" si="20"/>
        <v>0</v>
      </c>
      <c r="J95" s="31">
        <f t="shared" si="21"/>
        <v>0</v>
      </c>
      <c r="K95" s="31">
        <f t="shared" si="22"/>
        <v>94.672603143196042</v>
      </c>
      <c r="L95" s="31">
        <f t="shared" si="23"/>
        <v>5.3273968568039569</v>
      </c>
      <c r="M95">
        <v>3.4786769240000001E-2</v>
      </c>
      <c r="N95">
        <v>0.58026053878999995</v>
      </c>
      <c r="O95" s="15">
        <f t="shared" si="24"/>
        <v>0.61504730802999996</v>
      </c>
      <c r="P95">
        <v>1.9903501208000001</v>
      </c>
      <c r="Q95" s="29">
        <f t="shared" si="25"/>
        <v>2.6053974288299999</v>
      </c>
      <c r="R95" s="31">
        <f t="shared" si="26"/>
        <v>1.079066572519517</v>
      </c>
      <c r="S95" s="31">
        <f t="shared" si="27"/>
        <v>17.999364828639472</v>
      </c>
      <c r="T95" s="31">
        <f t="shared" si="28"/>
        <v>19.078431401158991</v>
      </c>
      <c r="U95" s="31">
        <f t="shared" si="29"/>
        <v>61.739573116088053</v>
      </c>
      <c r="V95" s="31">
        <f t="shared" si="30"/>
        <v>80.818004517247033</v>
      </c>
      <c r="X95" s="15">
        <v>0</v>
      </c>
      <c r="Y95" s="15">
        <v>3.0520396863600001</v>
      </c>
      <c r="Z95" s="15">
        <v>0</v>
      </c>
      <c r="AA95" s="39">
        <f t="shared" si="31"/>
        <v>0</v>
      </c>
      <c r="AB95" s="31">
        <f t="shared" si="17"/>
        <v>94.672603277200082</v>
      </c>
      <c r="AC95" s="31">
        <f t="shared" si="18"/>
        <v>0</v>
      </c>
      <c r="AE95" s="15">
        <v>1.7324006109200001</v>
      </c>
      <c r="AF95" s="15">
        <v>0.78106281039000003</v>
      </c>
      <c r="AG95" s="39">
        <f t="shared" si="32"/>
        <v>53.738120276677982</v>
      </c>
      <c r="AH95" s="39">
        <f t="shared" si="33"/>
        <v>24.228141564835891</v>
      </c>
    </row>
    <row r="96" spans="1:34" ht="15" x14ac:dyDescent="0.25">
      <c r="A96" s="40" t="s">
        <v>124</v>
      </c>
      <c r="B96" t="s">
        <v>472</v>
      </c>
      <c r="C96" t="s">
        <v>63</v>
      </c>
      <c r="D96">
        <v>0.98043248937299998</v>
      </c>
      <c r="E96">
        <v>0</v>
      </c>
      <c r="F96">
        <v>0</v>
      </c>
      <c r="G96">
        <v>0</v>
      </c>
      <c r="H96" s="29">
        <f t="shared" si="19"/>
        <v>0.98043248937299998</v>
      </c>
      <c r="I96" s="31">
        <f t="shared" si="20"/>
        <v>0</v>
      </c>
      <c r="J96" s="31">
        <f t="shared" si="21"/>
        <v>0</v>
      </c>
      <c r="K96" s="31">
        <f t="shared" si="22"/>
        <v>0</v>
      </c>
      <c r="L96" s="31">
        <f t="shared" si="23"/>
        <v>100</v>
      </c>
      <c r="M96">
        <v>0</v>
      </c>
      <c r="N96">
        <v>0</v>
      </c>
      <c r="O96" s="15">
        <f t="shared" si="24"/>
        <v>0</v>
      </c>
      <c r="P96">
        <v>2.5940598509999999E-2</v>
      </c>
      <c r="Q96" s="29">
        <f t="shared" si="25"/>
        <v>2.5940598509999999E-2</v>
      </c>
      <c r="R96" s="31">
        <f t="shared" si="26"/>
        <v>0</v>
      </c>
      <c r="S96" s="31">
        <f t="shared" si="27"/>
        <v>0</v>
      </c>
      <c r="T96" s="31">
        <f t="shared" si="28"/>
        <v>0</v>
      </c>
      <c r="U96" s="31">
        <f t="shared" si="29"/>
        <v>2.6458322007045449</v>
      </c>
      <c r="V96" s="31">
        <f t="shared" si="30"/>
        <v>2.6458322007045449</v>
      </c>
      <c r="X96" s="15">
        <v>0</v>
      </c>
      <c r="Y96" s="15">
        <v>0</v>
      </c>
      <c r="Z96" s="15">
        <v>0</v>
      </c>
      <c r="AA96" s="39">
        <f t="shared" si="31"/>
        <v>0</v>
      </c>
      <c r="AB96" s="31">
        <f t="shared" si="17"/>
        <v>0</v>
      </c>
      <c r="AC96" s="31">
        <f t="shared" si="18"/>
        <v>0</v>
      </c>
      <c r="AE96" s="15">
        <v>0</v>
      </c>
      <c r="AF96" s="15">
        <v>1.9427899629999999E-2</v>
      </c>
      <c r="AG96" s="39">
        <f t="shared" si="32"/>
        <v>0</v>
      </c>
      <c r="AH96" s="39">
        <f t="shared" si="33"/>
        <v>1.9815642423706714</v>
      </c>
    </row>
    <row r="97" spans="1:34" ht="15" x14ac:dyDescent="0.25">
      <c r="A97" s="40" t="s">
        <v>125</v>
      </c>
      <c r="B97" t="s">
        <v>473</v>
      </c>
      <c r="C97" t="s">
        <v>63</v>
      </c>
      <c r="D97">
        <v>0.75665400165600005</v>
      </c>
      <c r="E97">
        <v>0</v>
      </c>
      <c r="F97">
        <v>2.0766930699999998E-3</v>
      </c>
      <c r="G97">
        <v>2.11725473E-3</v>
      </c>
      <c r="H97" s="29">
        <f t="shared" si="19"/>
        <v>0.75246005385600001</v>
      </c>
      <c r="I97" s="31">
        <f t="shared" si="20"/>
        <v>0</v>
      </c>
      <c r="J97" s="31">
        <f t="shared" si="21"/>
        <v>0.27445742247513194</v>
      </c>
      <c r="K97" s="31">
        <f t="shared" si="22"/>
        <v>0.27981808400751368</v>
      </c>
      <c r="L97" s="31">
        <f t="shared" si="23"/>
        <v>99.445724493517346</v>
      </c>
      <c r="M97">
        <v>5.2127407300000001E-3</v>
      </c>
      <c r="N97">
        <v>7.5235642899999997E-3</v>
      </c>
      <c r="O97" s="15">
        <f t="shared" si="24"/>
        <v>1.273630502E-2</v>
      </c>
      <c r="P97">
        <v>5.0409160529999997E-2</v>
      </c>
      <c r="Q97" s="29">
        <f t="shared" si="25"/>
        <v>6.3145465550000002E-2</v>
      </c>
      <c r="R97" s="31">
        <f t="shared" si="26"/>
        <v>0.68891999759354794</v>
      </c>
      <c r="S97" s="31">
        <f t="shared" si="27"/>
        <v>0.99432029349399531</v>
      </c>
      <c r="T97" s="31">
        <f t="shared" si="28"/>
        <v>1.6832402910875435</v>
      </c>
      <c r="U97" s="31">
        <f t="shared" si="29"/>
        <v>6.6621151040865927</v>
      </c>
      <c r="V97" s="31">
        <f t="shared" si="30"/>
        <v>8.3453553951741366</v>
      </c>
      <c r="X97" s="15">
        <v>2.7659665599999998E-3</v>
      </c>
      <c r="Y97" s="15">
        <v>2.1172550599999999E-3</v>
      </c>
      <c r="Z97" s="15">
        <v>0</v>
      </c>
      <c r="AA97" s="39">
        <f t="shared" si="31"/>
        <v>0.36555235998837682</v>
      </c>
      <c r="AB97" s="31">
        <f t="shared" si="17"/>
        <v>0.27981812762057845</v>
      </c>
      <c r="AC97" s="31">
        <f t="shared" si="18"/>
        <v>0</v>
      </c>
      <c r="AE97" s="15">
        <v>2.309371826E-2</v>
      </c>
      <c r="AF97" s="15">
        <v>2.923513598E-2</v>
      </c>
      <c r="AG97" s="39">
        <f t="shared" si="32"/>
        <v>3.0520843357013221</v>
      </c>
      <c r="AH97" s="39">
        <f t="shared" si="33"/>
        <v>3.8637390294661076</v>
      </c>
    </row>
    <row r="98" spans="1:34" ht="15" x14ac:dyDescent="0.25">
      <c r="A98" s="40" t="s">
        <v>123</v>
      </c>
      <c r="B98" t="s">
        <v>471</v>
      </c>
      <c r="C98" t="s">
        <v>63</v>
      </c>
      <c r="D98">
        <v>1.36308982087</v>
      </c>
      <c r="E98">
        <v>1.36299985772</v>
      </c>
      <c r="F98">
        <v>8.9963150000000003E-5</v>
      </c>
      <c r="G98">
        <v>0</v>
      </c>
      <c r="H98" s="29">
        <f t="shared" si="19"/>
        <v>-1.6886448836461732E-17</v>
      </c>
      <c r="I98" s="31">
        <f t="shared" si="20"/>
        <v>99.993400057089218</v>
      </c>
      <c r="J98" s="31">
        <f t="shared" si="21"/>
        <v>6.5999429107746182E-3</v>
      </c>
      <c r="K98" s="31">
        <f t="shared" si="22"/>
        <v>0</v>
      </c>
      <c r="L98" s="31">
        <f t="shared" si="23"/>
        <v>-1.2388361044090153E-15</v>
      </c>
      <c r="M98">
        <v>0.15853369715999999</v>
      </c>
      <c r="N98">
        <v>0.55711422798999999</v>
      </c>
      <c r="O98" s="15">
        <f t="shared" si="24"/>
        <v>0.71564792514999997</v>
      </c>
      <c r="P98">
        <v>0.6474418957200001</v>
      </c>
      <c r="Q98" s="29">
        <f t="shared" si="25"/>
        <v>1.36308982087</v>
      </c>
      <c r="R98" s="31">
        <f t="shared" si="26"/>
        <v>11.630465926215701</v>
      </c>
      <c r="S98" s="31">
        <f t="shared" si="27"/>
        <v>40.871424572330724</v>
      </c>
      <c r="T98" s="31">
        <f t="shared" si="28"/>
        <v>52.501890498546423</v>
      </c>
      <c r="U98" s="31">
        <f t="shared" si="29"/>
        <v>47.498109501453584</v>
      </c>
      <c r="V98" s="31">
        <f t="shared" si="30"/>
        <v>100</v>
      </c>
      <c r="X98" s="15">
        <v>1.36308982087</v>
      </c>
      <c r="Y98" s="15">
        <v>0</v>
      </c>
      <c r="Z98" s="15">
        <v>0</v>
      </c>
      <c r="AA98" s="39">
        <f t="shared" si="31"/>
        <v>100</v>
      </c>
      <c r="AB98" s="31">
        <f t="shared" si="17"/>
        <v>0</v>
      </c>
      <c r="AC98" s="31">
        <f t="shared" si="18"/>
        <v>0</v>
      </c>
      <c r="AE98" s="15">
        <v>1.03577509547</v>
      </c>
      <c r="AF98" s="15">
        <v>0.15377174397999999</v>
      </c>
      <c r="AG98" s="39">
        <f t="shared" si="32"/>
        <v>75.987295892864239</v>
      </c>
      <c r="AH98" s="39">
        <f t="shared" si="33"/>
        <v>11.281116007590335</v>
      </c>
    </row>
    <row r="99" spans="1:34" ht="15" x14ac:dyDescent="0.25">
      <c r="A99" s="40" t="s">
        <v>128</v>
      </c>
      <c r="B99" t="s">
        <v>476</v>
      </c>
      <c r="C99" t="s">
        <v>63</v>
      </c>
      <c r="D99">
        <v>3.0870813963199999</v>
      </c>
      <c r="E99">
        <v>0</v>
      </c>
      <c r="F99">
        <v>0</v>
      </c>
      <c r="G99">
        <v>0</v>
      </c>
      <c r="H99" s="29">
        <f t="shared" si="19"/>
        <v>3.0870813963199999</v>
      </c>
      <c r="I99" s="31">
        <f t="shared" si="20"/>
        <v>0</v>
      </c>
      <c r="J99" s="31">
        <f t="shared" si="21"/>
        <v>0</v>
      </c>
      <c r="K99" s="31">
        <f t="shared" si="22"/>
        <v>0</v>
      </c>
      <c r="L99" s="31">
        <f t="shared" si="23"/>
        <v>100</v>
      </c>
      <c r="M99">
        <v>0.17246395049999999</v>
      </c>
      <c r="N99">
        <v>0.12971460366000001</v>
      </c>
      <c r="O99" s="15">
        <f t="shared" si="24"/>
        <v>0.30217855416</v>
      </c>
      <c r="P99">
        <v>0.31183598814000002</v>
      </c>
      <c r="Q99" s="29">
        <f t="shared" si="25"/>
        <v>0.61401454230000008</v>
      </c>
      <c r="R99" s="31">
        <f t="shared" si="26"/>
        <v>5.5866343759380026</v>
      </c>
      <c r="S99" s="31">
        <f t="shared" si="27"/>
        <v>4.2018523973688602</v>
      </c>
      <c r="T99" s="31">
        <f t="shared" si="28"/>
        <v>9.7884867733068628</v>
      </c>
      <c r="U99" s="31">
        <f t="shared" si="29"/>
        <v>10.101320571324379</v>
      </c>
      <c r="V99" s="31">
        <f t="shared" si="30"/>
        <v>19.889807344631244</v>
      </c>
      <c r="X99" s="15">
        <v>0</v>
      </c>
      <c r="Y99" s="15">
        <v>0</v>
      </c>
      <c r="Z99" s="15">
        <v>0</v>
      </c>
      <c r="AA99" s="39">
        <f t="shared" si="31"/>
        <v>0</v>
      </c>
      <c r="AB99" s="31">
        <f t="shared" si="17"/>
        <v>0</v>
      </c>
      <c r="AC99" s="31">
        <f t="shared" si="18"/>
        <v>0</v>
      </c>
      <c r="AE99" s="15">
        <v>0.11973923821</v>
      </c>
      <c r="AF99" s="15">
        <v>0.17541640303</v>
      </c>
      <c r="AG99" s="39">
        <f t="shared" si="32"/>
        <v>3.8787198274958632</v>
      </c>
      <c r="AH99" s="39">
        <f t="shared" si="33"/>
        <v>5.6822733355559611</v>
      </c>
    </row>
    <row r="100" spans="1:34" ht="15" x14ac:dyDescent="0.25">
      <c r="A100" s="40" t="s">
        <v>129</v>
      </c>
      <c r="B100" t="s">
        <v>477</v>
      </c>
      <c r="C100" t="s">
        <v>63</v>
      </c>
      <c r="D100">
        <v>1.0012461215199999</v>
      </c>
      <c r="E100">
        <v>0</v>
      </c>
      <c r="F100">
        <v>0</v>
      </c>
      <c r="G100">
        <v>2.5633714000000002E-4</v>
      </c>
      <c r="H100" s="29">
        <f t="shared" si="19"/>
        <v>1.00098978438</v>
      </c>
      <c r="I100" s="31">
        <f t="shared" si="20"/>
        <v>0</v>
      </c>
      <c r="J100" s="31">
        <f t="shared" si="21"/>
        <v>0</v>
      </c>
      <c r="K100" s="31">
        <f t="shared" si="22"/>
        <v>2.5601811032321654E-2</v>
      </c>
      <c r="L100" s="31">
        <f t="shared" si="23"/>
        <v>99.974398188967683</v>
      </c>
      <c r="M100">
        <v>0</v>
      </c>
      <c r="N100">
        <v>7.6189246210000006E-2</v>
      </c>
      <c r="O100" s="15">
        <f t="shared" si="24"/>
        <v>7.6189246210000006E-2</v>
      </c>
      <c r="P100">
        <v>0.2268809125</v>
      </c>
      <c r="Q100" s="29">
        <f t="shared" si="25"/>
        <v>0.30307015870999998</v>
      </c>
      <c r="R100" s="31">
        <f t="shared" si="26"/>
        <v>0</v>
      </c>
      <c r="S100" s="31">
        <f t="shared" si="27"/>
        <v>7.6094423311559485</v>
      </c>
      <c r="T100" s="31">
        <f t="shared" si="28"/>
        <v>7.6094423311559485</v>
      </c>
      <c r="U100" s="31">
        <f t="shared" si="29"/>
        <v>22.659854317894411</v>
      </c>
      <c r="V100" s="31">
        <f t="shared" si="30"/>
        <v>30.269296649050354</v>
      </c>
      <c r="X100" s="15">
        <v>0</v>
      </c>
      <c r="Y100" s="15">
        <v>2.5633714000000002E-4</v>
      </c>
      <c r="Z100" s="15">
        <v>0</v>
      </c>
      <c r="AA100" s="39">
        <f t="shared" si="31"/>
        <v>0</v>
      </c>
      <c r="AB100" s="31">
        <f t="shared" si="17"/>
        <v>2.5601811032321654E-2</v>
      </c>
      <c r="AC100" s="31">
        <f t="shared" si="18"/>
        <v>0</v>
      </c>
      <c r="AE100" s="15">
        <v>0.14575941428</v>
      </c>
      <c r="AF100" s="15">
        <v>0.16000910884</v>
      </c>
      <c r="AG100" s="39">
        <f t="shared" si="32"/>
        <v>14.557800639339449</v>
      </c>
      <c r="AH100" s="39">
        <f t="shared" si="33"/>
        <v>15.980996620200521</v>
      </c>
    </row>
    <row r="101" spans="1:34" ht="15" x14ac:dyDescent="0.25">
      <c r="A101" s="40" t="s">
        <v>290</v>
      </c>
      <c r="B101" t="s">
        <v>637</v>
      </c>
      <c r="C101" t="s">
        <v>63</v>
      </c>
      <c r="D101">
        <v>0.66525671967900002</v>
      </c>
      <c r="E101">
        <v>0</v>
      </c>
      <c r="F101">
        <v>0</v>
      </c>
      <c r="G101">
        <v>0</v>
      </c>
      <c r="H101" s="29">
        <f t="shared" si="19"/>
        <v>0.66525671967900002</v>
      </c>
      <c r="I101" s="31">
        <f t="shared" si="20"/>
        <v>0</v>
      </c>
      <c r="J101" s="31">
        <f t="shared" si="21"/>
        <v>0</v>
      </c>
      <c r="K101" s="31">
        <f t="shared" si="22"/>
        <v>0</v>
      </c>
      <c r="L101" s="31">
        <f t="shared" si="23"/>
        <v>100</v>
      </c>
      <c r="M101">
        <v>0</v>
      </c>
      <c r="N101">
        <v>0</v>
      </c>
      <c r="O101" s="15">
        <f t="shared" si="24"/>
        <v>0</v>
      </c>
      <c r="P101">
        <v>3.6218052059999999E-2</v>
      </c>
      <c r="Q101" s="29">
        <f t="shared" si="25"/>
        <v>3.6218052059999999E-2</v>
      </c>
      <c r="R101" s="31">
        <f t="shared" si="26"/>
        <v>0</v>
      </c>
      <c r="S101" s="31">
        <f t="shared" si="27"/>
        <v>0</v>
      </c>
      <c r="T101" s="31">
        <f t="shared" si="28"/>
        <v>0</v>
      </c>
      <c r="U101" s="31">
        <f t="shared" si="29"/>
        <v>5.4442219054135901</v>
      </c>
      <c r="V101" s="31">
        <f t="shared" si="30"/>
        <v>5.4442219054135901</v>
      </c>
      <c r="X101" s="15">
        <v>0</v>
      </c>
      <c r="Y101" s="15">
        <v>0</v>
      </c>
      <c r="Z101" s="15">
        <v>0</v>
      </c>
      <c r="AA101" s="39">
        <f t="shared" si="31"/>
        <v>0</v>
      </c>
      <c r="AB101" s="31">
        <f t="shared" si="17"/>
        <v>0</v>
      </c>
      <c r="AC101" s="31">
        <f t="shared" si="18"/>
        <v>0</v>
      </c>
      <c r="AE101" s="15">
        <v>0</v>
      </c>
      <c r="AF101" s="15">
        <v>9.6036592300000004E-3</v>
      </c>
      <c r="AG101" s="39">
        <f t="shared" si="32"/>
        <v>0</v>
      </c>
      <c r="AH101" s="39">
        <f t="shared" si="33"/>
        <v>1.443601987911368</v>
      </c>
    </row>
    <row r="102" spans="1:34" ht="15" x14ac:dyDescent="0.25">
      <c r="A102" s="40" t="s">
        <v>130</v>
      </c>
      <c r="B102" t="s">
        <v>478</v>
      </c>
      <c r="C102" t="s">
        <v>64</v>
      </c>
      <c r="D102">
        <v>2.937638776</v>
      </c>
      <c r="E102">
        <v>0</v>
      </c>
      <c r="F102">
        <v>0</v>
      </c>
      <c r="G102">
        <v>0</v>
      </c>
      <c r="H102" s="29">
        <f t="shared" si="19"/>
        <v>2.937638776</v>
      </c>
      <c r="I102" s="31">
        <f t="shared" si="20"/>
        <v>0</v>
      </c>
      <c r="J102" s="31">
        <f t="shared" si="21"/>
        <v>0</v>
      </c>
      <c r="K102" s="31">
        <f t="shared" si="22"/>
        <v>0</v>
      </c>
      <c r="L102" s="31">
        <f t="shared" si="23"/>
        <v>100</v>
      </c>
      <c r="M102">
        <v>0</v>
      </c>
      <c r="N102">
        <v>0</v>
      </c>
      <c r="O102" s="15">
        <f t="shared" si="24"/>
        <v>0</v>
      </c>
      <c r="P102">
        <v>0</v>
      </c>
      <c r="Q102" s="29">
        <f t="shared" si="25"/>
        <v>0</v>
      </c>
      <c r="R102" s="31">
        <f t="shared" si="26"/>
        <v>0</v>
      </c>
      <c r="S102" s="31">
        <f t="shared" si="27"/>
        <v>0</v>
      </c>
      <c r="T102" s="31">
        <f t="shared" si="28"/>
        <v>0</v>
      </c>
      <c r="U102" s="31">
        <f t="shared" si="29"/>
        <v>0</v>
      </c>
      <c r="V102" s="31">
        <f t="shared" si="30"/>
        <v>0</v>
      </c>
      <c r="X102" s="15">
        <v>0</v>
      </c>
      <c r="Y102" s="15">
        <v>0</v>
      </c>
      <c r="Z102" s="15">
        <v>0</v>
      </c>
      <c r="AA102" s="39">
        <f t="shared" si="31"/>
        <v>0</v>
      </c>
      <c r="AB102" s="31">
        <f t="shared" si="17"/>
        <v>0</v>
      </c>
      <c r="AC102" s="31">
        <f t="shared" si="18"/>
        <v>0</v>
      </c>
      <c r="AE102" s="15">
        <v>0</v>
      </c>
      <c r="AF102" s="15">
        <v>0</v>
      </c>
      <c r="AG102" s="39">
        <f t="shared" si="32"/>
        <v>0</v>
      </c>
      <c r="AH102" s="39">
        <f t="shared" si="33"/>
        <v>0</v>
      </c>
    </row>
    <row r="103" spans="1:34" ht="15" x14ac:dyDescent="0.25">
      <c r="A103" s="40" t="s">
        <v>133</v>
      </c>
      <c r="B103" t="s">
        <v>481</v>
      </c>
      <c r="C103" t="s">
        <v>63</v>
      </c>
      <c r="D103">
        <v>0.59269952587300001</v>
      </c>
      <c r="E103">
        <v>0</v>
      </c>
      <c r="F103">
        <v>0</v>
      </c>
      <c r="G103">
        <v>0</v>
      </c>
      <c r="H103" s="29">
        <f t="shared" si="19"/>
        <v>0.59269952587300001</v>
      </c>
      <c r="I103" s="31">
        <f t="shared" si="20"/>
        <v>0</v>
      </c>
      <c r="J103" s="31">
        <f t="shared" si="21"/>
        <v>0</v>
      </c>
      <c r="K103" s="31">
        <f t="shared" si="22"/>
        <v>0</v>
      </c>
      <c r="L103" s="31">
        <f t="shared" si="23"/>
        <v>100</v>
      </c>
      <c r="M103">
        <v>0</v>
      </c>
      <c r="N103">
        <v>0</v>
      </c>
      <c r="O103" s="15">
        <f t="shared" si="24"/>
        <v>0</v>
      </c>
      <c r="P103">
        <v>1.7063394409999998E-2</v>
      </c>
      <c r="Q103" s="29">
        <f t="shared" si="25"/>
        <v>1.7063394409999998E-2</v>
      </c>
      <c r="R103" s="31">
        <f t="shared" si="26"/>
        <v>0</v>
      </c>
      <c r="S103" s="31">
        <f t="shared" si="27"/>
        <v>0</v>
      </c>
      <c r="T103" s="31">
        <f t="shared" si="28"/>
        <v>0</v>
      </c>
      <c r="U103" s="31">
        <f t="shared" si="29"/>
        <v>2.8789283043321072</v>
      </c>
      <c r="V103" s="31">
        <f t="shared" si="30"/>
        <v>2.8789283043321072</v>
      </c>
      <c r="X103" s="15">
        <v>0</v>
      </c>
      <c r="Y103" s="15">
        <v>0</v>
      </c>
      <c r="Z103" s="15">
        <v>0</v>
      </c>
      <c r="AA103" s="39">
        <f t="shared" si="31"/>
        <v>0</v>
      </c>
      <c r="AB103" s="31">
        <f t="shared" si="17"/>
        <v>0</v>
      </c>
      <c r="AC103" s="31">
        <f t="shared" si="18"/>
        <v>0</v>
      </c>
      <c r="AE103" s="15">
        <v>0</v>
      </c>
      <c r="AF103" s="15">
        <v>1.6663188190000001E-2</v>
      </c>
      <c r="AG103" s="39">
        <f t="shared" si="32"/>
        <v>0</v>
      </c>
      <c r="AH103" s="39">
        <f t="shared" si="33"/>
        <v>2.8114056891569854</v>
      </c>
    </row>
    <row r="104" spans="1:34" ht="15" x14ac:dyDescent="0.25">
      <c r="A104" s="40" t="s">
        <v>134</v>
      </c>
      <c r="B104" t="s">
        <v>482</v>
      </c>
      <c r="C104" t="s">
        <v>64</v>
      </c>
      <c r="D104">
        <v>34.668933552600002</v>
      </c>
      <c r="E104">
        <v>0.38636408993999999</v>
      </c>
      <c r="F104">
        <v>0</v>
      </c>
      <c r="G104">
        <v>0</v>
      </c>
      <c r="H104" s="29">
        <f t="shared" si="19"/>
        <v>34.28256946266</v>
      </c>
      <c r="I104" s="31">
        <f t="shared" si="20"/>
        <v>1.1144389236946246</v>
      </c>
      <c r="J104" s="31">
        <f t="shared" si="21"/>
        <v>0</v>
      </c>
      <c r="K104" s="31">
        <f t="shared" si="22"/>
        <v>0</v>
      </c>
      <c r="L104" s="31">
        <f t="shared" si="23"/>
        <v>98.885561076305379</v>
      </c>
      <c r="M104">
        <v>1.2260335848899999</v>
      </c>
      <c r="N104">
        <v>0.66287933534999999</v>
      </c>
      <c r="O104" s="15">
        <f t="shared" si="24"/>
        <v>1.8889129202399999</v>
      </c>
      <c r="P104">
        <v>3.0717430647100001</v>
      </c>
      <c r="Q104" s="29">
        <f t="shared" si="25"/>
        <v>4.9606559849499998</v>
      </c>
      <c r="R104" s="31">
        <f t="shared" si="26"/>
        <v>3.5364040922396742</v>
      </c>
      <c r="S104" s="31">
        <f t="shared" si="27"/>
        <v>1.9120268996572214</v>
      </c>
      <c r="T104" s="31">
        <f t="shared" si="28"/>
        <v>5.4484309918968954</v>
      </c>
      <c r="U104" s="31">
        <f t="shared" si="29"/>
        <v>8.8602179240660099</v>
      </c>
      <c r="V104" s="31">
        <f t="shared" si="30"/>
        <v>14.308648915962904</v>
      </c>
      <c r="X104" s="15">
        <v>0</v>
      </c>
      <c r="Y104" s="15">
        <v>0</v>
      </c>
      <c r="Z104" s="15">
        <v>0</v>
      </c>
      <c r="AA104" s="39">
        <f t="shared" si="31"/>
        <v>0</v>
      </c>
      <c r="AB104" s="31">
        <f t="shared" ref="AB104:AB167" si="34">(Y104/D104)*100</f>
        <v>0</v>
      </c>
      <c r="AC104" s="31">
        <f t="shared" ref="AC104:AC167" si="35">(Z104/D104)*100</f>
        <v>0</v>
      </c>
      <c r="AE104" s="15">
        <v>1.9355971249699999</v>
      </c>
      <c r="AF104" s="15">
        <v>1.84000761503</v>
      </c>
      <c r="AG104" s="39">
        <f t="shared" si="32"/>
        <v>5.5830881617206236</v>
      </c>
      <c r="AH104" s="39">
        <f t="shared" si="33"/>
        <v>5.3073672203914919</v>
      </c>
    </row>
    <row r="105" spans="1:34" ht="15" x14ac:dyDescent="0.25">
      <c r="A105" s="40" t="s">
        <v>136</v>
      </c>
      <c r="B105" t="s">
        <v>484</v>
      </c>
      <c r="C105" t="s">
        <v>63</v>
      </c>
      <c r="D105">
        <v>2.1238497890099999</v>
      </c>
      <c r="E105">
        <v>0</v>
      </c>
      <c r="F105">
        <v>0</v>
      </c>
      <c r="G105">
        <v>8.0435212999999995E-4</v>
      </c>
      <c r="H105" s="29">
        <f t="shared" ref="H105:H168" si="36">D105-E105-F105-G105</f>
        <v>2.12304543688</v>
      </c>
      <c r="I105" s="31">
        <f t="shared" ref="I105:I168" si="37">E105/D105*100</f>
        <v>0</v>
      </c>
      <c r="J105" s="31">
        <f t="shared" ref="J105:J168" si="38">F105/D105*100</f>
        <v>0</v>
      </c>
      <c r="K105" s="31">
        <f t="shared" ref="K105:K168" si="39">G105/D105*100</f>
        <v>3.7872364333964334E-2</v>
      </c>
      <c r="L105" s="31">
        <f t="shared" ref="L105:L168" si="40">H105/D105*100</f>
        <v>99.962127635666036</v>
      </c>
      <c r="M105">
        <v>5.5900642379999997E-2</v>
      </c>
      <c r="N105">
        <v>5.2626940240000003E-2</v>
      </c>
      <c r="O105" s="15">
        <f t="shared" ref="O105:O168" si="41">M105+N105</f>
        <v>0.10852758262000001</v>
      </c>
      <c r="P105">
        <v>0.53954366102999995</v>
      </c>
      <c r="Q105" s="29">
        <f t="shared" ref="Q105:Q168" si="42">O105+P105</f>
        <v>0.64807124365000002</v>
      </c>
      <c r="R105" s="31">
        <f t="shared" ref="R105:R168" si="43">M105/D105*100</f>
        <v>2.6320431260846004</v>
      </c>
      <c r="S105" s="31">
        <f t="shared" ref="S105:S168" si="44">N105/D105*100</f>
        <v>2.4779031225429198</v>
      </c>
      <c r="T105" s="31">
        <f t="shared" ref="T105:T168" si="45">O105/D105*100</f>
        <v>5.1099462486275202</v>
      </c>
      <c r="U105" s="31">
        <f t="shared" ref="U105:U168" si="46">P105/D105*100</f>
        <v>25.404040522164234</v>
      </c>
      <c r="V105" s="31">
        <f t="shared" ref="V105:V168" si="47">Q105/D105*100</f>
        <v>30.513986770791757</v>
      </c>
      <c r="X105" s="15">
        <v>0</v>
      </c>
      <c r="Y105" s="15">
        <v>8.0435203000000003E-4</v>
      </c>
      <c r="Z105" s="15">
        <v>0</v>
      </c>
      <c r="AA105" s="39">
        <f t="shared" si="31"/>
        <v>0</v>
      </c>
      <c r="AB105" s="31">
        <f t="shared" si="34"/>
        <v>3.7872359625533425E-2</v>
      </c>
      <c r="AC105" s="31">
        <f t="shared" si="35"/>
        <v>0</v>
      </c>
      <c r="AE105" s="15">
        <v>3.8222108169999998E-2</v>
      </c>
      <c r="AF105" s="15">
        <v>0.36442228256999998</v>
      </c>
      <c r="AG105" s="39">
        <f t="shared" si="32"/>
        <v>1.7996615564708391</v>
      </c>
      <c r="AH105" s="39">
        <f t="shared" si="33"/>
        <v>17.158571404424503</v>
      </c>
    </row>
    <row r="106" spans="1:34" ht="15" x14ac:dyDescent="0.25">
      <c r="A106" s="40" t="s">
        <v>137</v>
      </c>
      <c r="B106" t="s">
        <v>485</v>
      </c>
      <c r="C106" t="s">
        <v>64</v>
      </c>
      <c r="D106">
        <v>1.3524754996999999</v>
      </c>
      <c r="E106">
        <v>0</v>
      </c>
      <c r="F106">
        <v>0</v>
      </c>
      <c r="G106">
        <v>0</v>
      </c>
      <c r="H106" s="29">
        <f t="shared" si="36"/>
        <v>1.3524754996999999</v>
      </c>
      <c r="I106" s="31">
        <f t="shared" si="37"/>
        <v>0</v>
      </c>
      <c r="J106" s="31">
        <f t="shared" si="38"/>
        <v>0</v>
      </c>
      <c r="K106" s="31">
        <f t="shared" si="39"/>
        <v>0</v>
      </c>
      <c r="L106" s="31">
        <f t="shared" si="40"/>
        <v>100</v>
      </c>
      <c r="M106">
        <v>6.7963278550000006E-2</v>
      </c>
      <c r="N106">
        <v>2.3824616600000001E-2</v>
      </c>
      <c r="O106" s="15">
        <f t="shared" si="41"/>
        <v>9.1787895150000007E-2</v>
      </c>
      <c r="P106">
        <v>8.8845882309999999E-2</v>
      </c>
      <c r="Q106" s="29">
        <f t="shared" si="42"/>
        <v>0.18063377746000001</v>
      </c>
      <c r="R106" s="31">
        <f t="shared" si="43"/>
        <v>5.0251023818971445</v>
      </c>
      <c r="S106" s="31">
        <f t="shared" si="44"/>
        <v>1.761556242999202</v>
      </c>
      <c r="T106" s="31">
        <f t="shared" si="45"/>
        <v>6.7866586248963472</v>
      </c>
      <c r="U106" s="31">
        <f t="shared" si="46"/>
        <v>6.5691306297014185</v>
      </c>
      <c r="V106" s="31">
        <f t="shared" si="47"/>
        <v>13.355789254597763</v>
      </c>
      <c r="X106" s="15">
        <v>0</v>
      </c>
      <c r="Y106" s="15">
        <v>0</v>
      </c>
      <c r="Z106" s="15">
        <v>0</v>
      </c>
      <c r="AA106" s="39">
        <f t="shared" si="31"/>
        <v>0</v>
      </c>
      <c r="AB106" s="31">
        <f t="shared" si="34"/>
        <v>0</v>
      </c>
      <c r="AC106" s="31">
        <f t="shared" si="35"/>
        <v>0</v>
      </c>
      <c r="AE106" s="15">
        <v>5.4615118919999997E-2</v>
      </c>
      <c r="AF106" s="15">
        <v>6.1114801160000003E-2</v>
      </c>
      <c r="AG106" s="39">
        <f t="shared" si="32"/>
        <v>4.0381595771690124</v>
      </c>
      <c r="AH106" s="39">
        <f t="shared" si="33"/>
        <v>4.518736285689184</v>
      </c>
    </row>
    <row r="107" spans="1:34" ht="15" x14ac:dyDescent="0.25">
      <c r="A107" s="40" t="s">
        <v>139</v>
      </c>
      <c r="B107" t="s">
        <v>487</v>
      </c>
      <c r="C107" t="s">
        <v>64</v>
      </c>
      <c r="D107">
        <v>3.84904936</v>
      </c>
      <c r="E107">
        <v>0</v>
      </c>
      <c r="F107">
        <v>0</v>
      </c>
      <c r="G107">
        <v>0</v>
      </c>
      <c r="H107" s="29">
        <f t="shared" si="36"/>
        <v>3.84904936</v>
      </c>
      <c r="I107" s="31">
        <f t="shared" si="37"/>
        <v>0</v>
      </c>
      <c r="J107" s="31">
        <f t="shared" si="38"/>
        <v>0</v>
      </c>
      <c r="K107" s="31">
        <f t="shared" si="39"/>
        <v>0</v>
      </c>
      <c r="L107" s="31">
        <f t="shared" si="40"/>
        <v>100</v>
      </c>
      <c r="M107">
        <v>0</v>
      </c>
      <c r="N107">
        <v>0</v>
      </c>
      <c r="O107" s="15">
        <f t="shared" si="41"/>
        <v>0</v>
      </c>
      <c r="P107">
        <v>0</v>
      </c>
      <c r="Q107" s="29">
        <f t="shared" si="42"/>
        <v>0</v>
      </c>
      <c r="R107" s="31">
        <f t="shared" si="43"/>
        <v>0</v>
      </c>
      <c r="S107" s="31">
        <f t="shared" si="44"/>
        <v>0</v>
      </c>
      <c r="T107" s="31">
        <f t="shared" si="45"/>
        <v>0</v>
      </c>
      <c r="U107" s="31">
        <f t="shared" si="46"/>
        <v>0</v>
      </c>
      <c r="V107" s="31">
        <f t="shared" si="47"/>
        <v>0</v>
      </c>
      <c r="X107" s="15">
        <v>0</v>
      </c>
      <c r="Y107" s="15">
        <v>0</v>
      </c>
      <c r="Z107" s="15">
        <v>0</v>
      </c>
      <c r="AA107" s="39">
        <f t="shared" si="31"/>
        <v>0</v>
      </c>
      <c r="AB107" s="31">
        <f t="shared" si="34"/>
        <v>0</v>
      </c>
      <c r="AC107" s="31">
        <f t="shared" si="35"/>
        <v>0</v>
      </c>
      <c r="AE107" s="15">
        <v>0</v>
      </c>
      <c r="AF107" s="15">
        <v>0</v>
      </c>
      <c r="AG107" s="39">
        <f t="shared" si="32"/>
        <v>0</v>
      </c>
      <c r="AH107" s="39">
        <f t="shared" si="33"/>
        <v>0</v>
      </c>
    </row>
    <row r="108" spans="1:34" ht="15" x14ac:dyDescent="0.25">
      <c r="A108" s="40" t="s">
        <v>140</v>
      </c>
      <c r="B108" t="s">
        <v>488</v>
      </c>
      <c r="C108" t="s">
        <v>63</v>
      </c>
      <c r="D108">
        <v>1.5179591808599999</v>
      </c>
      <c r="E108">
        <v>0</v>
      </c>
      <c r="F108">
        <v>0</v>
      </c>
      <c r="G108">
        <v>0</v>
      </c>
      <c r="H108" s="29">
        <f t="shared" si="36"/>
        <v>1.5179591808599999</v>
      </c>
      <c r="I108" s="31">
        <f t="shared" si="37"/>
        <v>0</v>
      </c>
      <c r="J108" s="31">
        <f t="shared" si="38"/>
        <v>0</v>
      </c>
      <c r="K108" s="31">
        <f t="shared" si="39"/>
        <v>0</v>
      </c>
      <c r="L108" s="31">
        <f t="shared" si="40"/>
        <v>100</v>
      </c>
      <c r="M108">
        <v>7.5150292889999998E-2</v>
      </c>
      <c r="N108">
        <v>0.12975693578</v>
      </c>
      <c r="O108" s="15">
        <f t="shared" si="41"/>
        <v>0.20490722867</v>
      </c>
      <c r="P108">
        <v>9.7082980769999994E-2</v>
      </c>
      <c r="Q108" s="29">
        <f t="shared" si="42"/>
        <v>0.30199020943999999</v>
      </c>
      <c r="R108" s="31">
        <f t="shared" si="43"/>
        <v>4.9507453057745332</v>
      </c>
      <c r="S108" s="31">
        <f t="shared" si="44"/>
        <v>8.5481175921006134</v>
      </c>
      <c r="T108" s="31">
        <f t="shared" si="45"/>
        <v>13.498862897875144</v>
      </c>
      <c r="U108" s="31">
        <f t="shared" si="46"/>
        <v>6.395625257524884</v>
      </c>
      <c r="V108" s="31">
        <f t="shared" si="47"/>
        <v>19.89448815540003</v>
      </c>
      <c r="X108" s="15">
        <v>0</v>
      </c>
      <c r="Y108" s="15">
        <v>0</v>
      </c>
      <c r="Z108" s="15">
        <v>0</v>
      </c>
      <c r="AA108" s="39">
        <f t="shared" si="31"/>
        <v>0</v>
      </c>
      <c r="AB108" s="31">
        <f t="shared" si="34"/>
        <v>0</v>
      </c>
      <c r="AC108" s="31">
        <f t="shared" si="35"/>
        <v>0</v>
      </c>
      <c r="AE108" s="15">
        <v>0.18411851483</v>
      </c>
      <c r="AF108" s="15">
        <v>4.0320580299999999E-2</v>
      </c>
      <c r="AG108" s="39">
        <f t="shared" si="32"/>
        <v>12.129345581327664</v>
      </c>
      <c r="AH108" s="39">
        <f t="shared" si="33"/>
        <v>2.6562361365446185</v>
      </c>
    </row>
    <row r="109" spans="1:34" ht="15" x14ac:dyDescent="0.25">
      <c r="A109" s="40" t="s">
        <v>263</v>
      </c>
      <c r="B109" t="s">
        <v>610</v>
      </c>
      <c r="C109" t="s">
        <v>67</v>
      </c>
      <c r="D109">
        <v>5.46382779185</v>
      </c>
      <c r="E109">
        <v>0</v>
      </c>
      <c r="F109">
        <v>5.1866138402199997</v>
      </c>
      <c r="G109">
        <v>0.27721395163000001</v>
      </c>
      <c r="H109" s="29">
        <f t="shared" si="36"/>
        <v>0</v>
      </c>
      <c r="I109" s="31">
        <f t="shared" si="37"/>
        <v>0</v>
      </c>
      <c r="J109" s="31">
        <f t="shared" si="38"/>
        <v>94.926378315885046</v>
      </c>
      <c r="K109" s="31">
        <f t="shared" si="39"/>
        <v>5.0736216841149382</v>
      </c>
      <c r="L109" s="31">
        <f t="shared" si="40"/>
        <v>0</v>
      </c>
      <c r="M109">
        <v>1.160446608E-2</v>
      </c>
      <c r="N109">
        <v>2.440939416E-2</v>
      </c>
      <c r="O109" s="15">
        <f t="shared" si="41"/>
        <v>3.6013860240000001E-2</v>
      </c>
      <c r="P109">
        <v>0.26850332237000002</v>
      </c>
      <c r="Q109" s="29">
        <f t="shared" si="42"/>
        <v>0.30451718261000005</v>
      </c>
      <c r="R109" s="31">
        <f t="shared" si="43"/>
        <v>0.21238711251678816</v>
      </c>
      <c r="S109" s="31">
        <f t="shared" si="44"/>
        <v>0.44674530548729485</v>
      </c>
      <c r="T109" s="31">
        <f t="shared" si="45"/>
        <v>0.65913241800408306</v>
      </c>
      <c r="U109" s="31">
        <f t="shared" si="46"/>
        <v>4.9141981152939547</v>
      </c>
      <c r="V109" s="31">
        <f t="shared" si="47"/>
        <v>5.5733305332980381</v>
      </c>
      <c r="X109" s="15">
        <v>5.2470804498700003</v>
      </c>
      <c r="Y109" s="15">
        <v>0.21884901172999999</v>
      </c>
      <c r="Z109" s="15">
        <v>0</v>
      </c>
      <c r="AA109" s="39">
        <f t="shared" si="31"/>
        <v>96.033049535285386</v>
      </c>
      <c r="AB109" s="31">
        <f t="shared" si="34"/>
        <v>4.0054156182674969</v>
      </c>
      <c r="AC109" s="31">
        <f t="shared" si="35"/>
        <v>0</v>
      </c>
      <c r="AE109" s="15">
        <v>7.8030028400000007E-2</v>
      </c>
      <c r="AF109" s="15">
        <v>0.16246251595</v>
      </c>
      <c r="AG109" s="39">
        <f t="shared" si="32"/>
        <v>1.4281202002082094</v>
      </c>
      <c r="AH109" s="39">
        <f t="shared" si="33"/>
        <v>2.9734194074039757</v>
      </c>
    </row>
    <row r="110" spans="1:34" ht="15" x14ac:dyDescent="0.25">
      <c r="A110" s="40" t="s">
        <v>141</v>
      </c>
      <c r="B110" t="s">
        <v>489</v>
      </c>
      <c r="C110" t="s">
        <v>63</v>
      </c>
      <c r="D110">
        <v>0.49890364147400001</v>
      </c>
      <c r="E110">
        <v>0</v>
      </c>
      <c r="F110">
        <v>0</v>
      </c>
      <c r="G110">
        <v>0</v>
      </c>
      <c r="H110" s="29">
        <f t="shared" si="36"/>
        <v>0.49890364147400001</v>
      </c>
      <c r="I110" s="31">
        <f t="shared" si="37"/>
        <v>0</v>
      </c>
      <c r="J110" s="31">
        <f t="shared" si="38"/>
        <v>0</v>
      </c>
      <c r="K110" s="31">
        <f t="shared" si="39"/>
        <v>0</v>
      </c>
      <c r="L110" s="31">
        <f t="shared" si="40"/>
        <v>100</v>
      </c>
      <c r="M110">
        <v>0</v>
      </c>
      <c r="N110">
        <v>0</v>
      </c>
      <c r="O110" s="15">
        <f t="shared" si="41"/>
        <v>0</v>
      </c>
      <c r="P110">
        <v>0</v>
      </c>
      <c r="Q110" s="29">
        <f t="shared" si="42"/>
        <v>0</v>
      </c>
      <c r="R110" s="31">
        <f t="shared" si="43"/>
        <v>0</v>
      </c>
      <c r="S110" s="31">
        <f t="shared" si="44"/>
        <v>0</v>
      </c>
      <c r="T110" s="31">
        <f t="shared" si="45"/>
        <v>0</v>
      </c>
      <c r="U110" s="31">
        <f t="shared" si="46"/>
        <v>0</v>
      </c>
      <c r="V110" s="31">
        <f t="shared" si="47"/>
        <v>0</v>
      </c>
      <c r="X110" s="15">
        <v>0</v>
      </c>
      <c r="Y110" s="15">
        <v>0</v>
      </c>
      <c r="Z110" s="15">
        <v>0</v>
      </c>
      <c r="AA110" s="39">
        <f t="shared" si="31"/>
        <v>0</v>
      </c>
      <c r="AB110" s="31">
        <f t="shared" si="34"/>
        <v>0</v>
      </c>
      <c r="AC110" s="31">
        <f t="shared" si="35"/>
        <v>0</v>
      </c>
      <c r="AE110" s="15">
        <v>0</v>
      </c>
      <c r="AF110" s="15">
        <v>0</v>
      </c>
      <c r="AG110" s="39">
        <f t="shared" si="32"/>
        <v>0</v>
      </c>
      <c r="AH110" s="39">
        <f t="shared" si="33"/>
        <v>0</v>
      </c>
    </row>
    <row r="111" spans="1:34" ht="15" x14ac:dyDescent="0.25">
      <c r="A111" s="40" t="s">
        <v>142</v>
      </c>
      <c r="B111" t="s">
        <v>490</v>
      </c>
      <c r="C111" t="s">
        <v>51</v>
      </c>
      <c r="D111">
        <v>9.2343208359099993</v>
      </c>
      <c r="E111">
        <v>0.63330824514999995</v>
      </c>
      <c r="F111">
        <v>1.20626E-6</v>
      </c>
      <c r="G111">
        <v>0.16504756371000001</v>
      </c>
      <c r="H111" s="29">
        <f t="shared" si="36"/>
        <v>8.4359638207899987</v>
      </c>
      <c r="I111" s="31">
        <f t="shared" si="37"/>
        <v>6.8582005802443007</v>
      </c>
      <c r="J111" s="31">
        <f t="shared" si="38"/>
        <v>1.306279066359869E-5</v>
      </c>
      <c r="K111" s="31">
        <f t="shared" si="39"/>
        <v>1.7873275863252518</v>
      </c>
      <c r="L111" s="31">
        <f t="shared" si="40"/>
        <v>91.354458770639781</v>
      </c>
      <c r="M111">
        <v>0.62070251359999995</v>
      </c>
      <c r="N111">
        <v>0.21186097028</v>
      </c>
      <c r="O111" s="15">
        <f t="shared" si="41"/>
        <v>0.83256348388000001</v>
      </c>
      <c r="P111">
        <v>0.67456400024999996</v>
      </c>
      <c r="Q111" s="29">
        <f t="shared" si="42"/>
        <v>1.50712748413</v>
      </c>
      <c r="R111" s="31">
        <f t="shared" si="43"/>
        <v>6.7216910114952979</v>
      </c>
      <c r="S111" s="31">
        <f t="shared" si="44"/>
        <v>2.2942777714212057</v>
      </c>
      <c r="T111" s="31">
        <f t="shared" si="45"/>
        <v>9.0159687829165058</v>
      </c>
      <c r="U111" s="31">
        <f t="shared" si="46"/>
        <v>7.30496603092657</v>
      </c>
      <c r="V111" s="31">
        <f t="shared" si="47"/>
        <v>16.320934813843074</v>
      </c>
      <c r="X111" s="15">
        <v>0.63330635056999995</v>
      </c>
      <c r="Y111" s="15">
        <v>0.16505011153999999</v>
      </c>
      <c r="Z111" s="15">
        <v>0</v>
      </c>
      <c r="AA111" s="39">
        <f t="shared" si="31"/>
        <v>6.8581800635215924</v>
      </c>
      <c r="AB111" s="31">
        <f t="shared" si="34"/>
        <v>1.7873551772011294</v>
      </c>
      <c r="AC111" s="31">
        <f t="shared" si="35"/>
        <v>0</v>
      </c>
      <c r="AE111" s="15">
        <v>0.43233737365000002</v>
      </c>
      <c r="AF111" s="15">
        <v>0.46162883864999998</v>
      </c>
      <c r="AG111" s="39">
        <f t="shared" si="32"/>
        <v>4.6818535042528131</v>
      </c>
      <c r="AH111" s="39">
        <f t="shared" si="33"/>
        <v>4.9990556625977209</v>
      </c>
    </row>
    <row r="112" spans="1:34" ht="15" x14ac:dyDescent="0.25">
      <c r="A112" s="40" t="s">
        <v>144</v>
      </c>
      <c r="B112" t="s">
        <v>492</v>
      </c>
      <c r="C112" t="s">
        <v>66</v>
      </c>
      <c r="D112">
        <v>5.8061273474500004</v>
      </c>
      <c r="E112">
        <v>0</v>
      </c>
      <c r="F112">
        <v>4.4707658814600002</v>
      </c>
      <c r="G112">
        <v>1.3353614659899999</v>
      </c>
      <c r="H112" s="29">
        <f t="shared" si="36"/>
        <v>0</v>
      </c>
      <c r="I112" s="31">
        <f t="shared" si="37"/>
        <v>0</v>
      </c>
      <c r="J112" s="31">
        <f t="shared" si="38"/>
        <v>77.000823680237062</v>
      </c>
      <c r="K112" s="31">
        <f t="shared" si="39"/>
        <v>22.999176319762928</v>
      </c>
      <c r="L112" s="31">
        <f t="shared" si="40"/>
        <v>0</v>
      </c>
      <c r="M112">
        <v>0</v>
      </c>
      <c r="N112">
        <v>0</v>
      </c>
      <c r="O112" s="15">
        <f t="shared" si="41"/>
        <v>0</v>
      </c>
      <c r="P112">
        <v>0.12459226538</v>
      </c>
      <c r="Q112" s="29">
        <f t="shared" si="42"/>
        <v>0.12459226538</v>
      </c>
      <c r="R112" s="31">
        <f t="shared" si="43"/>
        <v>0</v>
      </c>
      <c r="S112" s="31">
        <f t="shared" si="44"/>
        <v>0</v>
      </c>
      <c r="T112" s="31">
        <f t="shared" si="45"/>
        <v>0</v>
      </c>
      <c r="U112" s="31">
        <f t="shared" si="46"/>
        <v>2.1458755195013044</v>
      </c>
      <c r="V112" s="31">
        <f t="shared" si="47"/>
        <v>2.1458755195013044</v>
      </c>
      <c r="X112" s="15">
        <v>4.6183583224799998</v>
      </c>
      <c r="Y112" s="15">
        <v>1.1899874269299999</v>
      </c>
      <c r="Z112" s="15">
        <v>0</v>
      </c>
      <c r="AA112" s="39">
        <f t="shared" si="31"/>
        <v>79.542835458273956</v>
      </c>
      <c r="AB112" s="31">
        <f t="shared" si="34"/>
        <v>20.495372487009465</v>
      </c>
      <c r="AC112" s="31">
        <f t="shared" si="35"/>
        <v>0</v>
      </c>
      <c r="AE112" s="15">
        <v>4.7600691280000003E-2</v>
      </c>
      <c r="AF112" s="15">
        <v>7.5281748549999999E-2</v>
      </c>
      <c r="AG112" s="39">
        <f t="shared" si="32"/>
        <v>0.81983546745501201</v>
      </c>
      <c r="AH112" s="39">
        <f t="shared" si="33"/>
        <v>1.2965914118825361</v>
      </c>
    </row>
    <row r="113" spans="1:34" ht="15" x14ac:dyDescent="0.25">
      <c r="A113" s="40" t="s">
        <v>108</v>
      </c>
      <c r="B113" t="s">
        <v>456</v>
      </c>
      <c r="C113" t="s">
        <v>63</v>
      </c>
      <c r="D113">
        <v>2.4203628142500002</v>
      </c>
      <c r="E113">
        <v>0</v>
      </c>
      <c r="F113">
        <v>0</v>
      </c>
      <c r="G113">
        <v>3.6124315160000003E-2</v>
      </c>
      <c r="H113" s="29">
        <f t="shared" si="36"/>
        <v>2.3842384990900003</v>
      </c>
      <c r="I113" s="31">
        <f t="shared" si="37"/>
        <v>0</v>
      </c>
      <c r="J113" s="31">
        <f t="shared" si="38"/>
        <v>0</v>
      </c>
      <c r="K113" s="31">
        <f t="shared" si="39"/>
        <v>1.4925165329477215</v>
      </c>
      <c r="L113" s="31">
        <f t="shared" si="40"/>
        <v>98.507483467052282</v>
      </c>
      <c r="M113">
        <v>7.2638582290000003E-2</v>
      </c>
      <c r="N113">
        <v>0.14840554134</v>
      </c>
      <c r="O113" s="15">
        <f t="shared" si="41"/>
        <v>0.22104412363000001</v>
      </c>
      <c r="P113">
        <v>0.47556988890000002</v>
      </c>
      <c r="Q113" s="29">
        <f t="shared" si="42"/>
        <v>0.69661401252999999</v>
      </c>
      <c r="R113" s="31">
        <f t="shared" si="43"/>
        <v>3.0011443682053338</v>
      </c>
      <c r="S113" s="31">
        <f t="shared" si="44"/>
        <v>6.1315411254153869</v>
      </c>
      <c r="T113" s="31">
        <f t="shared" si="45"/>
        <v>9.1326854936207216</v>
      </c>
      <c r="U113" s="31">
        <f t="shared" si="46"/>
        <v>19.648702504436933</v>
      </c>
      <c r="V113" s="31">
        <f t="shared" si="47"/>
        <v>28.781387998057649</v>
      </c>
      <c r="X113" s="15">
        <v>0</v>
      </c>
      <c r="Y113" s="15">
        <v>3.612431445E-2</v>
      </c>
      <c r="Z113" s="15">
        <v>0</v>
      </c>
      <c r="AA113" s="39">
        <f t="shared" si="31"/>
        <v>0</v>
      </c>
      <c r="AB113" s="31">
        <f t="shared" si="34"/>
        <v>1.4925165036132761</v>
      </c>
      <c r="AC113" s="31">
        <f t="shared" si="35"/>
        <v>0</v>
      </c>
      <c r="AE113" s="15">
        <v>0.34202474590999998</v>
      </c>
      <c r="AF113" s="15">
        <v>0.26475483617000001</v>
      </c>
      <c r="AG113" s="39">
        <f t="shared" si="32"/>
        <v>14.131135377568732</v>
      </c>
      <c r="AH113" s="39">
        <f t="shared" si="33"/>
        <v>10.938642529592812</v>
      </c>
    </row>
    <row r="114" spans="1:34" ht="15" x14ac:dyDescent="0.25">
      <c r="A114" s="40" t="s">
        <v>145</v>
      </c>
      <c r="B114" t="s">
        <v>493</v>
      </c>
      <c r="C114" t="s">
        <v>64</v>
      </c>
      <c r="D114">
        <v>4.1032453711799999</v>
      </c>
      <c r="E114">
        <v>0</v>
      </c>
      <c r="F114">
        <v>4.1032453711799999</v>
      </c>
      <c r="G114">
        <v>0</v>
      </c>
      <c r="H114" s="29">
        <f t="shared" si="36"/>
        <v>0</v>
      </c>
      <c r="I114" s="31">
        <f t="shared" si="37"/>
        <v>0</v>
      </c>
      <c r="J114" s="31">
        <f t="shared" si="38"/>
        <v>100</v>
      </c>
      <c r="K114" s="31">
        <f t="shared" si="39"/>
        <v>0</v>
      </c>
      <c r="L114" s="31">
        <f t="shared" si="40"/>
        <v>0</v>
      </c>
      <c r="M114">
        <v>0</v>
      </c>
      <c r="N114">
        <v>0</v>
      </c>
      <c r="O114" s="15">
        <f t="shared" si="41"/>
        <v>0</v>
      </c>
      <c r="P114">
        <v>0</v>
      </c>
      <c r="Q114" s="29">
        <f t="shared" si="42"/>
        <v>0</v>
      </c>
      <c r="R114" s="31">
        <f t="shared" si="43"/>
        <v>0</v>
      </c>
      <c r="S114" s="31">
        <f t="shared" si="44"/>
        <v>0</v>
      </c>
      <c r="T114" s="31">
        <f t="shared" si="45"/>
        <v>0</v>
      </c>
      <c r="U114" s="31">
        <f t="shared" si="46"/>
        <v>0</v>
      </c>
      <c r="V114" s="31">
        <f t="shared" si="47"/>
        <v>0</v>
      </c>
      <c r="X114" s="15">
        <v>4.1032453711799999</v>
      </c>
      <c r="Y114" s="15">
        <v>0</v>
      </c>
      <c r="Z114" s="15">
        <v>0</v>
      </c>
      <c r="AA114" s="39">
        <f t="shared" si="31"/>
        <v>100</v>
      </c>
      <c r="AB114" s="31">
        <f t="shared" si="34"/>
        <v>0</v>
      </c>
      <c r="AC114" s="31">
        <f t="shared" si="35"/>
        <v>0</v>
      </c>
      <c r="AE114" s="15">
        <v>0</v>
      </c>
      <c r="AF114" s="15">
        <v>0</v>
      </c>
      <c r="AG114" s="39">
        <f t="shared" si="32"/>
        <v>0</v>
      </c>
      <c r="AH114" s="39">
        <f t="shared" si="33"/>
        <v>0</v>
      </c>
    </row>
    <row r="115" spans="1:34" ht="15" x14ac:dyDescent="0.25">
      <c r="A115" s="40" t="s">
        <v>146</v>
      </c>
      <c r="B115" t="s">
        <v>494</v>
      </c>
      <c r="C115" t="s">
        <v>63</v>
      </c>
      <c r="D115">
        <v>5.0863805091899996</v>
      </c>
      <c r="E115">
        <v>0</v>
      </c>
      <c r="F115">
        <v>0</v>
      </c>
      <c r="G115">
        <v>0</v>
      </c>
      <c r="H115" s="29">
        <f t="shared" si="36"/>
        <v>5.0863805091899996</v>
      </c>
      <c r="I115" s="31">
        <f t="shared" si="37"/>
        <v>0</v>
      </c>
      <c r="J115" s="31">
        <f t="shared" si="38"/>
        <v>0</v>
      </c>
      <c r="K115" s="31">
        <f t="shared" si="39"/>
        <v>0</v>
      </c>
      <c r="L115" s="31">
        <f t="shared" si="40"/>
        <v>100</v>
      </c>
      <c r="M115">
        <v>0.51285021445000001</v>
      </c>
      <c r="N115">
        <v>0.24162376592000001</v>
      </c>
      <c r="O115" s="15">
        <f t="shared" si="41"/>
        <v>0.75447398037000002</v>
      </c>
      <c r="P115">
        <v>1.0803912555999999</v>
      </c>
      <c r="Q115" s="29">
        <f t="shared" si="42"/>
        <v>1.83486523597</v>
      </c>
      <c r="R115" s="31">
        <f t="shared" si="43"/>
        <v>10.082812591849736</v>
      </c>
      <c r="S115" s="31">
        <f t="shared" si="44"/>
        <v>4.7504068066366179</v>
      </c>
      <c r="T115" s="31">
        <f t="shared" si="45"/>
        <v>14.833219398486355</v>
      </c>
      <c r="U115" s="31">
        <f t="shared" si="46"/>
        <v>21.240865752138767</v>
      </c>
      <c r="V115" s="31">
        <f t="shared" si="47"/>
        <v>36.074085150625116</v>
      </c>
      <c r="X115" s="15">
        <v>0</v>
      </c>
      <c r="Y115" s="15">
        <v>0</v>
      </c>
      <c r="Z115" s="15">
        <v>0</v>
      </c>
      <c r="AA115" s="39">
        <f t="shared" si="31"/>
        <v>0</v>
      </c>
      <c r="AB115" s="31">
        <f t="shared" si="34"/>
        <v>0</v>
      </c>
      <c r="AC115" s="31">
        <f t="shared" si="35"/>
        <v>0</v>
      </c>
      <c r="AE115" s="15">
        <v>0.66342740056000005</v>
      </c>
      <c r="AF115" s="15">
        <v>0.59929381913000002</v>
      </c>
      <c r="AG115" s="39">
        <f t="shared" si="32"/>
        <v>13.043212149805324</v>
      </c>
      <c r="AH115" s="39">
        <f t="shared" si="33"/>
        <v>11.782323757477533</v>
      </c>
    </row>
    <row r="116" spans="1:34" ht="15" x14ac:dyDescent="0.25">
      <c r="A116" s="40" t="s">
        <v>147</v>
      </c>
      <c r="B116" t="s">
        <v>495</v>
      </c>
      <c r="C116" t="s">
        <v>63</v>
      </c>
      <c r="D116">
        <v>0.40934927987500003</v>
      </c>
      <c r="E116">
        <v>0</v>
      </c>
      <c r="F116">
        <v>0</v>
      </c>
      <c r="G116">
        <v>0</v>
      </c>
      <c r="H116" s="29">
        <f t="shared" si="36"/>
        <v>0.40934927987500003</v>
      </c>
      <c r="I116" s="31">
        <f t="shared" si="37"/>
        <v>0</v>
      </c>
      <c r="J116" s="31">
        <f t="shared" si="38"/>
        <v>0</v>
      </c>
      <c r="K116" s="31">
        <f t="shared" si="39"/>
        <v>0</v>
      </c>
      <c r="L116" s="31">
        <f t="shared" si="40"/>
        <v>100</v>
      </c>
      <c r="M116">
        <v>1.5877695479999999E-2</v>
      </c>
      <c r="N116">
        <v>5.63405295E-2</v>
      </c>
      <c r="O116" s="15">
        <f t="shared" si="41"/>
        <v>7.2218224979999995E-2</v>
      </c>
      <c r="P116">
        <v>9.8956426850000001E-2</v>
      </c>
      <c r="Q116" s="29">
        <f t="shared" si="42"/>
        <v>0.17117465183</v>
      </c>
      <c r="R116" s="31">
        <f t="shared" si="43"/>
        <v>3.8787647274836918</v>
      </c>
      <c r="S116" s="31">
        <f t="shared" si="44"/>
        <v>13.763436817869643</v>
      </c>
      <c r="T116" s="31">
        <f t="shared" si="45"/>
        <v>17.642201545353334</v>
      </c>
      <c r="U116" s="31">
        <f t="shared" si="46"/>
        <v>24.174081087969078</v>
      </c>
      <c r="V116" s="31">
        <f t="shared" si="47"/>
        <v>41.816282633322416</v>
      </c>
      <c r="X116" s="15">
        <v>0</v>
      </c>
      <c r="Y116" s="15">
        <v>0</v>
      </c>
      <c r="Z116" s="15">
        <v>0</v>
      </c>
      <c r="AA116" s="39">
        <f t="shared" si="31"/>
        <v>0</v>
      </c>
      <c r="AB116" s="31">
        <f t="shared" si="34"/>
        <v>0</v>
      </c>
      <c r="AC116" s="31">
        <f t="shared" si="35"/>
        <v>0</v>
      </c>
      <c r="AE116" s="15">
        <v>9.0899258829999996E-2</v>
      </c>
      <c r="AF116" s="15">
        <v>5.4794401719999997E-2</v>
      </c>
      <c r="AG116" s="39">
        <f t="shared" si="32"/>
        <v>22.205794244405958</v>
      </c>
      <c r="AH116" s="39">
        <f t="shared" si="33"/>
        <v>13.385733019179161</v>
      </c>
    </row>
    <row r="117" spans="1:34" ht="15" x14ac:dyDescent="0.25">
      <c r="A117" s="40" t="s">
        <v>302</v>
      </c>
      <c r="B117" t="s">
        <v>649</v>
      </c>
      <c r="C117" t="s">
        <v>64</v>
      </c>
      <c r="D117">
        <v>11.094286931199999</v>
      </c>
      <c r="E117">
        <v>0</v>
      </c>
      <c r="F117">
        <v>0</v>
      </c>
      <c r="G117">
        <v>0</v>
      </c>
      <c r="H117" s="29">
        <f t="shared" si="36"/>
        <v>11.094286931199999</v>
      </c>
      <c r="I117" s="31">
        <f t="shared" si="37"/>
        <v>0</v>
      </c>
      <c r="J117" s="31">
        <f t="shared" si="38"/>
        <v>0</v>
      </c>
      <c r="K117" s="31">
        <f t="shared" si="39"/>
        <v>0</v>
      </c>
      <c r="L117" s="31">
        <f t="shared" si="40"/>
        <v>100</v>
      </c>
      <c r="M117">
        <v>4.7519826340000001E-2</v>
      </c>
      <c r="N117">
        <v>8.1195980370000004E-2</v>
      </c>
      <c r="O117" s="15">
        <f t="shared" si="41"/>
        <v>0.12871580670999999</v>
      </c>
      <c r="P117">
        <v>0.74155362395000002</v>
      </c>
      <c r="Q117" s="29">
        <f t="shared" si="42"/>
        <v>0.87026943066000007</v>
      </c>
      <c r="R117" s="31">
        <f t="shared" si="43"/>
        <v>0.42832699960519305</v>
      </c>
      <c r="S117" s="31">
        <f t="shared" si="44"/>
        <v>0.73187200649783035</v>
      </c>
      <c r="T117" s="31">
        <f t="shared" si="45"/>
        <v>1.1601990061030232</v>
      </c>
      <c r="U117" s="31">
        <f t="shared" si="46"/>
        <v>6.6841035259738932</v>
      </c>
      <c r="V117" s="31">
        <f t="shared" si="47"/>
        <v>7.8443025320769175</v>
      </c>
      <c r="X117" s="15">
        <v>0</v>
      </c>
      <c r="Y117" s="15">
        <v>0</v>
      </c>
      <c r="Z117" s="15">
        <v>0</v>
      </c>
      <c r="AA117" s="39">
        <f t="shared" si="31"/>
        <v>0</v>
      </c>
      <c r="AB117" s="31">
        <f t="shared" si="34"/>
        <v>0</v>
      </c>
      <c r="AC117" s="31">
        <f t="shared" si="35"/>
        <v>0</v>
      </c>
      <c r="AE117" s="15">
        <v>0.32989346132000003</v>
      </c>
      <c r="AF117" s="15">
        <v>0.44286489431999998</v>
      </c>
      <c r="AG117" s="39">
        <f t="shared" si="32"/>
        <v>2.9735436208365447</v>
      </c>
      <c r="AH117" s="39">
        <f t="shared" si="33"/>
        <v>3.9918283803761154</v>
      </c>
    </row>
    <row r="118" spans="1:34" ht="15" x14ac:dyDescent="0.25">
      <c r="A118" s="40" t="s">
        <v>770</v>
      </c>
      <c r="B118" t="s">
        <v>776</v>
      </c>
      <c r="C118" t="s">
        <v>63</v>
      </c>
      <c r="D118">
        <v>5.8061273474500004</v>
      </c>
      <c r="E118">
        <v>0</v>
      </c>
      <c r="F118">
        <v>4.4707658814600002</v>
      </c>
      <c r="G118">
        <v>1.3353614659899999</v>
      </c>
      <c r="H118" s="29">
        <f t="shared" si="36"/>
        <v>0</v>
      </c>
      <c r="I118" s="31">
        <f t="shared" si="37"/>
        <v>0</v>
      </c>
      <c r="J118" s="31">
        <f t="shared" si="38"/>
        <v>77.000823680237062</v>
      </c>
      <c r="K118" s="31">
        <f t="shared" si="39"/>
        <v>22.999176319762928</v>
      </c>
      <c r="L118" s="31">
        <f t="shared" si="40"/>
        <v>0</v>
      </c>
      <c r="M118">
        <v>0</v>
      </c>
      <c r="N118">
        <v>0</v>
      </c>
      <c r="O118" s="15">
        <f t="shared" si="41"/>
        <v>0</v>
      </c>
      <c r="P118">
        <v>0.12459226538</v>
      </c>
      <c r="Q118" s="29">
        <f t="shared" si="42"/>
        <v>0.12459226538</v>
      </c>
      <c r="R118" s="31">
        <f t="shared" si="43"/>
        <v>0</v>
      </c>
      <c r="S118" s="31">
        <f t="shared" si="44"/>
        <v>0</v>
      </c>
      <c r="T118" s="31">
        <f t="shared" si="45"/>
        <v>0</v>
      </c>
      <c r="U118" s="31">
        <f t="shared" si="46"/>
        <v>2.1458755195013044</v>
      </c>
      <c r="V118" s="31">
        <f t="shared" si="47"/>
        <v>2.1458755195013044</v>
      </c>
      <c r="X118" s="15">
        <v>4.6183583224799998</v>
      </c>
      <c r="Y118" s="15">
        <v>1.1899874269299999</v>
      </c>
      <c r="Z118" s="15">
        <v>0</v>
      </c>
      <c r="AA118" s="39">
        <f t="shared" si="31"/>
        <v>79.542835458273956</v>
      </c>
      <c r="AB118" s="31">
        <f t="shared" si="34"/>
        <v>20.495372487009465</v>
      </c>
      <c r="AC118" s="31">
        <f t="shared" si="35"/>
        <v>0</v>
      </c>
      <c r="AE118" s="15">
        <v>4.7600691280000003E-2</v>
      </c>
      <c r="AF118" s="15">
        <v>7.5281748549999999E-2</v>
      </c>
      <c r="AG118" s="39">
        <f t="shared" si="32"/>
        <v>0.81983546745501201</v>
      </c>
      <c r="AH118" s="39">
        <f t="shared" si="33"/>
        <v>1.2965914118825361</v>
      </c>
    </row>
    <row r="119" spans="1:34" ht="15" x14ac:dyDescent="0.25">
      <c r="A119" s="40" t="s">
        <v>114</v>
      </c>
      <c r="B119" t="s">
        <v>462</v>
      </c>
      <c r="C119" t="s">
        <v>65</v>
      </c>
      <c r="D119">
        <v>47.113633113799999</v>
      </c>
      <c r="E119">
        <v>0.33409945930000001</v>
      </c>
      <c r="F119">
        <v>3.8065000000000001E-7</v>
      </c>
      <c r="G119">
        <v>3.2976077500000002E-3</v>
      </c>
      <c r="H119" s="29">
        <f t="shared" si="36"/>
        <v>46.7762356661</v>
      </c>
      <c r="I119" s="31">
        <f t="shared" si="37"/>
        <v>0.70913541838941585</v>
      </c>
      <c r="J119" s="31">
        <f t="shared" si="38"/>
        <v>8.0794023903986348E-7</v>
      </c>
      <c r="K119" s="31">
        <f t="shared" si="39"/>
        <v>6.9992643998284688E-3</v>
      </c>
      <c r="L119" s="31">
        <f t="shared" si="40"/>
        <v>99.283864509270515</v>
      </c>
      <c r="M119">
        <v>1.0858776399100001</v>
      </c>
      <c r="N119">
        <v>0.56882243649999997</v>
      </c>
      <c r="O119" s="15">
        <f t="shared" si="41"/>
        <v>1.6547000764100002</v>
      </c>
      <c r="P119">
        <v>2.0414525760600002</v>
      </c>
      <c r="Q119" s="29">
        <f t="shared" si="42"/>
        <v>3.6961526524700004</v>
      </c>
      <c r="R119" s="31">
        <f t="shared" si="43"/>
        <v>2.3048055693075749</v>
      </c>
      <c r="S119" s="31">
        <f t="shared" si="44"/>
        <v>1.2073414825089914</v>
      </c>
      <c r="T119" s="31">
        <f t="shared" si="45"/>
        <v>3.5121470518165667</v>
      </c>
      <c r="U119" s="31">
        <f t="shared" si="46"/>
        <v>4.3330400165255796</v>
      </c>
      <c r="V119" s="31">
        <f t="shared" si="47"/>
        <v>7.8451870683421454</v>
      </c>
      <c r="X119" s="15">
        <v>8.3251083109999999E-2</v>
      </c>
      <c r="Y119" s="15">
        <v>9.60851538E-3</v>
      </c>
      <c r="Z119" s="15">
        <v>0</v>
      </c>
      <c r="AA119" s="39">
        <f t="shared" si="31"/>
        <v>0.17670274527314053</v>
      </c>
      <c r="AB119" s="31">
        <f t="shared" si="34"/>
        <v>2.0394341817773293E-2</v>
      </c>
      <c r="AC119" s="31">
        <f t="shared" si="35"/>
        <v>0</v>
      </c>
      <c r="AE119" s="15">
        <v>1.1558382012099999</v>
      </c>
      <c r="AF119" s="15">
        <v>1.31964859087</v>
      </c>
      <c r="AG119" s="39">
        <f t="shared" si="32"/>
        <v>2.4532988114462451</v>
      </c>
      <c r="AH119" s="39">
        <f t="shared" si="33"/>
        <v>2.8009909311864623</v>
      </c>
    </row>
    <row r="120" spans="1:34" ht="15" x14ac:dyDescent="0.25">
      <c r="A120" s="40" t="s">
        <v>154</v>
      </c>
      <c r="B120" t="s">
        <v>502</v>
      </c>
      <c r="C120" t="s">
        <v>51</v>
      </c>
      <c r="D120">
        <v>16.686980142500001</v>
      </c>
      <c r="E120">
        <v>1.313800851E-2</v>
      </c>
      <c r="F120">
        <v>1.4434925618200001</v>
      </c>
      <c r="G120">
        <v>0.58597318907999996</v>
      </c>
      <c r="H120" s="29">
        <f t="shared" si="36"/>
        <v>14.64437638309</v>
      </c>
      <c r="I120" s="31">
        <f t="shared" si="37"/>
        <v>7.8732091713460239E-2</v>
      </c>
      <c r="J120" s="31">
        <f t="shared" si="38"/>
        <v>8.6504121746005715</v>
      </c>
      <c r="K120" s="31">
        <f t="shared" si="39"/>
        <v>3.5115592160836053</v>
      </c>
      <c r="L120" s="31">
        <f t="shared" si="40"/>
        <v>87.759296517602365</v>
      </c>
      <c r="M120">
        <v>0.32238299553999999</v>
      </c>
      <c r="N120">
        <v>0.25222950524999999</v>
      </c>
      <c r="O120" s="15">
        <f t="shared" si="41"/>
        <v>0.57461250079000004</v>
      </c>
      <c r="P120">
        <v>1.2008432069499999</v>
      </c>
      <c r="Q120" s="29">
        <f t="shared" si="42"/>
        <v>1.7754557077399999</v>
      </c>
      <c r="R120" s="31">
        <f t="shared" si="43"/>
        <v>1.9319433042226979</v>
      </c>
      <c r="S120" s="31">
        <f t="shared" si="44"/>
        <v>1.5115347600108764</v>
      </c>
      <c r="T120" s="31">
        <f t="shared" si="45"/>
        <v>3.4434780642335747</v>
      </c>
      <c r="U120" s="31">
        <f t="shared" si="46"/>
        <v>7.1962883439381411</v>
      </c>
      <c r="V120" s="31">
        <f t="shared" si="47"/>
        <v>10.639766408171717</v>
      </c>
      <c r="X120" s="15">
        <v>1.4434925618200001</v>
      </c>
      <c r="Y120" s="15">
        <v>0.58597318949999999</v>
      </c>
      <c r="Z120" s="15">
        <v>0</v>
      </c>
      <c r="AA120" s="39">
        <f t="shared" si="31"/>
        <v>8.6504121746005715</v>
      </c>
      <c r="AB120" s="31">
        <f t="shared" si="34"/>
        <v>3.5115592186005378</v>
      </c>
      <c r="AC120" s="31">
        <f t="shared" si="35"/>
        <v>0</v>
      </c>
      <c r="AE120" s="15">
        <v>0.72424987188000001</v>
      </c>
      <c r="AF120" s="15">
        <v>0.80786257404999995</v>
      </c>
      <c r="AG120" s="39">
        <f t="shared" si="32"/>
        <v>4.340209347019063</v>
      </c>
      <c r="AH120" s="39">
        <f t="shared" si="33"/>
        <v>4.8412748571112525</v>
      </c>
    </row>
    <row r="121" spans="1:34" ht="15" x14ac:dyDescent="0.25">
      <c r="A121" s="40" t="s">
        <v>288</v>
      </c>
      <c r="B121" t="s">
        <v>635</v>
      </c>
      <c r="C121" t="s">
        <v>51</v>
      </c>
      <c r="D121">
        <v>1.21077250721</v>
      </c>
      <c r="E121">
        <v>0</v>
      </c>
      <c r="F121">
        <v>0</v>
      </c>
      <c r="G121">
        <v>0</v>
      </c>
      <c r="H121" s="29">
        <f t="shared" si="36"/>
        <v>1.21077250721</v>
      </c>
      <c r="I121" s="31">
        <f t="shared" si="37"/>
        <v>0</v>
      </c>
      <c r="J121" s="31">
        <f t="shared" si="38"/>
        <v>0</v>
      </c>
      <c r="K121" s="31">
        <f t="shared" si="39"/>
        <v>0</v>
      </c>
      <c r="L121" s="31">
        <f t="shared" si="40"/>
        <v>100</v>
      </c>
      <c r="M121">
        <v>1.2856902700000001E-2</v>
      </c>
      <c r="N121">
        <v>5.5203640299999997E-3</v>
      </c>
      <c r="O121" s="15">
        <f t="shared" si="41"/>
        <v>1.8377266730000001E-2</v>
      </c>
      <c r="P121">
        <v>9.4369854299999993E-3</v>
      </c>
      <c r="Q121" s="29">
        <f t="shared" si="42"/>
        <v>2.781425216E-2</v>
      </c>
      <c r="R121" s="31">
        <f t="shared" si="43"/>
        <v>1.0618760025883263</v>
      </c>
      <c r="S121" s="31">
        <f t="shared" si="44"/>
        <v>0.4559373455481453</v>
      </c>
      <c r="T121" s="31">
        <f t="shared" si="45"/>
        <v>1.5178133481364715</v>
      </c>
      <c r="U121" s="31">
        <f t="shared" si="46"/>
        <v>0.77941854260845234</v>
      </c>
      <c r="V121" s="31">
        <f t="shared" si="47"/>
        <v>2.2972318907449241</v>
      </c>
      <c r="X121" s="15">
        <v>0</v>
      </c>
      <c r="Y121" s="15">
        <v>0</v>
      </c>
      <c r="Z121" s="15">
        <v>0</v>
      </c>
      <c r="AA121" s="39">
        <f t="shared" si="31"/>
        <v>0</v>
      </c>
      <c r="AB121" s="31">
        <f t="shared" si="34"/>
        <v>0</v>
      </c>
      <c r="AC121" s="31">
        <f t="shared" si="35"/>
        <v>0</v>
      </c>
      <c r="AE121" s="15">
        <v>1.050580901E-2</v>
      </c>
      <c r="AF121" s="15">
        <v>4.8517171299999997E-3</v>
      </c>
      <c r="AG121" s="39">
        <f t="shared" si="32"/>
        <v>0.86769471122272857</v>
      </c>
      <c r="AH121" s="39">
        <f t="shared" si="33"/>
        <v>0.40071252866319856</v>
      </c>
    </row>
    <row r="122" spans="1:34" ht="15" x14ac:dyDescent="0.25">
      <c r="A122" s="40" t="s">
        <v>148</v>
      </c>
      <c r="B122" t="s">
        <v>496</v>
      </c>
      <c r="C122" t="s">
        <v>63</v>
      </c>
      <c r="D122">
        <v>3.8054729265799998</v>
      </c>
      <c r="E122">
        <v>0</v>
      </c>
      <c r="F122">
        <v>0</v>
      </c>
      <c r="G122">
        <v>0</v>
      </c>
      <c r="H122" s="29">
        <f t="shared" si="36"/>
        <v>3.8054729265799998</v>
      </c>
      <c r="I122" s="31">
        <f t="shared" si="37"/>
        <v>0</v>
      </c>
      <c r="J122" s="31">
        <f t="shared" si="38"/>
        <v>0</v>
      </c>
      <c r="K122" s="31">
        <f t="shared" si="39"/>
        <v>0</v>
      </c>
      <c r="L122" s="31">
        <f t="shared" si="40"/>
        <v>100</v>
      </c>
      <c r="M122">
        <v>0.12777257391999999</v>
      </c>
      <c r="N122">
        <v>5.8920642580000002E-2</v>
      </c>
      <c r="O122" s="15">
        <f t="shared" si="41"/>
        <v>0.18669321649999998</v>
      </c>
      <c r="P122">
        <v>0.44033268920000002</v>
      </c>
      <c r="Q122" s="29">
        <f t="shared" si="42"/>
        <v>0.62702590570000005</v>
      </c>
      <c r="R122" s="31">
        <f t="shared" si="43"/>
        <v>3.3576003925175715</v>
      </c>
      <c r="S122" s="31">
        <f t="shared" si="44"/>
        <v>1.54831327713458</v>
      </c>
      <c r="T122" s="31">
        <f t="shared" si="45"/>
        <v>4.9059136696521506</v>
      </c>
      <c r="U122" s="31">
        <f t="shared" si="46"/>
        <v>11.571037232308719</v>
      </c>
      <c r="V122" s="31">
        <f t="shared" si="47"/>
        <v>16.476950901960873</v>
      </c>
      <c r="X122" s="15">
        <v>0</v>
      </c>
      <c r="Y122" s="15">
        <v>0</v>
      </c>
      <c r="Z122" s="15">
        <v>0</v>
      </c>
      <c r="AA122" s="39">
        <f t="shared" si="31"/>
        <v>0</v>
      </c>
      <c r="AB122" s="31">
        <f t="shared" si="34"/>
        <v>0</v>
      </c>
      <c r="AC122" s="31">
        <f t="shared" si="35"/>
        <v>0</v>
      </c>
      <c r="AE122" s="15">
        <v>0.15407117376000001</v>
      </c>
      <c r="AF122" s="15">
        <v>0.30962278615</v>
      </c>
      <c r="AG122" s="39">
        <f t="shared" si="32"/>
        <v>4.0486734955821815</v>
      </c>
      <c r="AH122" s="39">
        <f t="shared" si="33"/>
        <v>8.1362498728445747</v>
      </c>
    </row>
    <row r="123" spans="1:34" ht="15" x14ac:dyDescent="0.25">
      <c r="A123" s="40" t="s">
        <v>149</v>
      </c>
      <c r="B123" t="s">
        <v>497</v>
      </c>
      <c r="C123" t="s">
        <v>51</v>
      </c>
      <c r="D123">
        <v>7.3540524290300002</v>
      </c>
      <c r="E123">
        <v>0</v>
      </c>
      <c r="F123">
        <v>7.3540524290300002</v>
      </c>
      <c r="G123">
        <v>0</v>
      </c>
      <c r="H123" s="29">
        <f t="shared" si="36"/>
        <v>0</v>
      </c>
      <c r="I123" s="31">
        <f t="shared" si="37"/>
        <v>0</v>
      </c>
      <c r="J123" s="31">
        <f t="shared" si="38"/>
        <v>100</v>
      </c>
      <c r="K123" s="31">
        <f t="shared" si="39"/>
        <v>0</v>
      </c>
      <c r="L123" s="31">
        <f t="shared" si="40"/>
        <v>0</v>
      </c>
      <c r="M123">
        <v>0</v>
      </c>
      <c r="N123">
        <v>0</v>
      </c>
      <c r="O123" s="15">
        <f t="shared" si="41"/>
        <v>0</v>
      </c>
      <c r="P123">
        <v>0.17640217868999999</v>
      </c>
      <c r="Q123" s="29">
        <f t="shared" si="42"/>
        <v>0.17640217868999999</v>
      </c>
      <c r="R123" s="31">
        <f t="shared" si="43"/>
        <v>0</v>
      </c>
      <c r="S123" s="31">
        <f t="shared" si="44"/>
        <v>0</v>
      </c>
      <c r="T123" s="31">
        <f t="shared" si="45"/>
        <v>0</v>
      </c>
      <c r="U123" s="31">
        <f t="shared" si="46"/>
        <v>2.398707112743109</v>
      </c>
      <c r="V123" s="31">
        <f t="shared" si="47"/>
        <v>2.398707112743109</v>
      </c>
      <c r="X123" s="15">
        <v>7.3540524290300002</v>
      </c>
      <c r="Y123" s="15">
        <v>0</v>
      </c>
      <c r="Z123" s="15">
        <v>0</v>
      </c>
      <c r="AA123" s="39">
        <f t="shared" si="31"/>
        <v>100</v>
      </c>
      <c r="AB123" s="31">
        <f t="shared" si="34"/>
        <v>0</v>
      </c>
      <c r="AC123" s="31">
        <f t="shared" si="35"/>
        <v>0</v>
      </c>
      <c r="AE123" s="15">
        <v>0</v>
      </c>
      <c r="AF123" s="15">
        <v>1.480607789E-2</v>
      </c>
      <c r="AG123" s="39">
        <f t="shared" si="32"/>
        <v>0</v>
      </c>
      <c r="AH123" s="39">
        <f t="shared" si="33"/>
        <v>0.20133223189371416</v>
      </c>
    </row>
    <row r="124" spans="1:34" ht="15" x14ac:dyDescent="0.25">
      <c r="A124" s="40" t="s">
        <v>401</v>
      </c>
      <c r="B124" t="s">
        <v>744</v>
      </c>
      <c r="C124" t="s">
        <v>63</v>
      </c>
      <c r="D124">
        <v>1.39370352935</v>
      </c>
      <c r="E124">
        <v>0</v>
      </c>
      <c r="F124">
        <v>0</v>
      </c>
      <c r="G124">
        <v>0</v>
      </c>
      <c r="H124" s="29">
        <f t="shared" si="36"/>
        <v>1.39370352935</v>
      </c>
      <c r="I124" s="31">
        <f t="shared" si="37"/>
        <v>0</v>
      </c>
      <c r="J124" s="31">
        <f t="shared" si="38"/>
        <v>0</v>
      </c>
      <c r="K124" s="31">
        <f t="shared" si="39"/>
        <v>0</v>
      </c>
      <c r="L124" s="31">
        <f t="shared" si="40"/>
        <v>100</v>
      </c>
      <c r="M124">
        <v>0</v>
      </c>
      <c r="N124">
        <v>0</v>
      </c>
      <c r="O124" s="15">
        <f t="shared" si="41"/>
        <v>0</v>
      </c>
      <c r="P124">
        <v>0.13445831138</v>
      </c>
      <c r="Q124" s="29">
        <f t="shared" si="42"/>
        <v>0.13445831138</v>
      </c>
      <c r="R124" s="31">
        <f t="shared" si="43"/>
        <v>0</v>
      </c>
      <c r="S124" s="31">
        <f t="shared" si="44"/>
        <v>0</v>
      </c>
      <c r="T124" s="31">
        <f t="shared" si="45"/>
        <v>0</v>
      </c>
      <c r="U124" s="31">
        <f t="shared" si="46"/>
        <v>9.6475547739130079</v>
      </c>
      <c r="V124" s="31">
        <f t="shared" si="47"/>
        <v>9.6475547739130079</v>
      </c>
      <c r="X124" s="15">
        <v>0</v>
      </c>
      <c r="Y124" s="15">
        <v>0</v>
      </c>
      <c r="Z124" s="15">
        <v>0</v>
      </c>
      <c r="AA124" s="39">
        <f t="shared" si="31"/>
        <v>0</v>
      </c>
      <c r="AB124" s="31">
        <f t="shared" si="34"/>
        <v>0</v>
      </c>
      <c r="AC124" s="31">
        <f t="shared" si="35"/>
        <v>0</v>
      </c>
      <c r="AE124" s="15">
        <v>1.68376623E-2</v>
      </c>
      <c r="AF124" s="15">
        <v>0.11964118966999999</v>
      </c>
      <c r="AG124" s="39">
        <f t="shared" si="32"/>
        <v>1.2081236751874198</v>
      </c>
      <c r="AH124" s="39">
        <f t="shared" si="33"/>
        <v>8.5844074547044187</v>
      </c>
    </row>
    <row r="125" spans="1:34" ht="15" x14ac:dyDescent="0.25">
      <c r="A125" s="40" t="s">
        <v>287</v>
      </c>
      <c r="B125" t="s">
        <v>634</v>
      </c>
      <c r="C125" t="s">
        <v>63</v>
      </c>
      <c r="D125">
        <v>2.4936409896599998</v>
      </c>
      <c r="E125">
        <v>0</v>
      </c>
      <c r="F125">
        <v>0</v>
      </c>
      <c r="G125">
        <v>0</v>
      </c>
      <c r="H125" s="29">
        <f t="shared" si="36"/>
        <v>2.4936409896599998</v>
      </c>
      <c r="I125" s="31">
        <f t="shared" si="37"/>
        <v>0</v>
      </c>
      <c r="J125" s="31">
        <f t="shared" si="38"/>
        <v>0</v>
      </c>
      <c r="K125" s="31">
        <f t="shared" si="39"/>
        <v>0</v>
      </c>
      <c r="L125" s="31">
        <f t="shared" si="40"/>
        <v>100</v>
      </c>
      <c r="M125">
        <v>0</v>
      </c>
      <c r="N125">
        <v>0</v>
      </c>
      <c r="O125" s="15">
        <f t="shared" si="41"/>
        <v>0</v>
      </c>
      <c r="P125">
        <v>4.6976492039999998E-2</v>
      </c>
      <c r="Q125" s="29">
        <f t="shared" si="42"/>
        <v>4.6976492039999998E-2</v>
      </c>
      <c r="R125" s="31">
        <f t="shared" si="43"/>
        <v>0</v>
      </c>
      <c r="S125" s="31">
        <f t="shared" si="44"/>
        <v>0</v>
      </c>
      <c r="T125" s="31">
        <f t="shared" si="45"/>
        <v>0</v>
      </c>
      <c r="U125" s="31">
        <f t="shared" si="46"/>
        <v>1.8838514539498765</v>
      </c>
      <c r="V125" s="31">
        <f t="shared" si="47"/>
        <v>1.8838514539498765</v>
      </c>
      <c r="X125" s="15">
        <v>0</v>
      </c>
      <c r="Y125" s="15">
        <v>0</v>
      </c>
      <c r="Z125" s="15">
        <v>0</v>
      </c>
      <c r="AA125" s="39">
        <f t="shared" si="31"/>
        <v>0</v>
      </c>
      <c r="AB125" s="31">
        <f t="shared" si="34"/>
        <v>0</v>
      </c>
      <c r="AC125" s="31">
        <f t="shared" si="35"/>
        <v>0</v>
      </c>
      <c r="AE125" s="15">
        <v>1.3795426750000001E-2</v>
      </c>
      <c r="AF125" s="15">
        <v>3.1980525119999999E-2</v>
      </c>
      <c r="AG125" s="39">
        <f t="shared" si="32"/>
        <v>0.55322425349933657</v>
      </c>
      <c r="AH125" s="39">
        <f t="shared" si="33"/>
        <v>1.2824831342045129</v>
      </c>
    </row>
    <row r="126" spans="1:34" ht="15" x14ac:dyDescent="0.25">
      <c r="A126" s="40" t="s">
        <v>381</v>
      </c>
      <c r="B126" t="s">
        <v>725</v>
      </c>
      <c r="C126" t="s">
        <v>63</v>
      </c>
      <c r="D126">
        <v>3.9491996646600001</v>
      </c>
      <c r="E126">
        <v>0</v>
      </c>
      <c r="F126">
        <v>0</v>
      </c>
      <c r="G126">
        <v>0</v>
      </c>
      <c r="H126" s="29">
        <f t="shared" si="36"/>
        <v>3.9491996646600001</v>
      </c>
      <c r="I126" s="31">
        <f t="shared" si="37"/>
        <v>0</v>
      </c>
      <c r="J126" s="31">
        <f t="shared" si="38"/>
        <v>0</v>
      </c>
      <c r="K126" s="31">
        <f t="shared" si="39"/>
        <v>0</v>
      </c>
      <c r="L126" s="31">
        <f t="shared" si="40"/>
        <v>100</v>
      </c>
      <c r="M126">
        <v>0</v>
      </c>
      <c r="N126">
        <v>0</v>
      </c>
      <c r="O126" s="15">
        <f t="shared" si="41"/>
        <v>0</v>
      </c>
      <c r="P126">
        <v>0</v>
      </c>
      <c r="Q126" s="29">
        <f t="shared" si="42"/>
        <v>0</v>
      </c>
      <c r="R126" s="31">
        <f t="shared" si="43"/>
        <v>0</v>
      </c>
      <c r="S126" s="31">
        <f t="shared" si="44"/>
        <v>0</v>
      </c>
      <c r="T126" s="31">
        <f t="shared" si="45"/>
        <v>0</v>
      </c>
      <c r="U126" s="31">
        <f t="shared" si="46"/>
        <v>0</v>
      </c>
      <c r="V126" s="31">
        <f t="shared" si="47"/>
        <v>0</v>
      </c>
      <c r="X126" s="15">
        <v>0</v>
      </c>
      <c r="Y126" s="15">
        <v>0</v>
      </c>
      <c r="Z126" s="15">
        <v>0</v>
      </c>
      <c r="AA126" s="39">
        <f t="shared" si="31"/>
        <v>0</v>
      </c>
      <c r="AB126" s="31">
        <f t="shared" si="34"/>
        <v>0</v>
      </c>
      <c r="AC126" s="31">
        <f t="shared" si="35"/>
        <v>0</v>
      </c>
      <c r="AE126" s="15">
        <v>0</v>
      </c>
      <c r="AF126" s="15">
        <v>0</v>
      </c>
      <c r="AG126" s="39">
        <f t="shared" si="32"/>
        <v>0</v>
      </c>
      <c r="AH126" s="39">
        <f t="shared" si="33"/>
        <v>0</v>
      </c>
    </row>
    <row r="127" spans="1:34" ht="15" x14ac:dyDescent="0.25">
      <c r="A127" s="40" t="s">
        <v>771</v>
      </c>
      <c r="B127" t="s">
        <v>500</v>
      </c>
      <c r="C127" t="s">
        <v>63</v>
      </c>
      <c r="D127">
        <v>1.0618970587900001</v>
      </c>
      <c r="E127">
        <v>0</v>
      </c>
      <c r="F127">
        <v>0</v>
      </c>
      <c r="G127">
        <v>0</v>
      </c>
      <c r="H127" s="29">
        <f t="shared" si="36"/>
        <v>1.0618970587900001</v>
      </c>
      <c r="I127" s="31">
        <f t="shared" si="37"/>
        <v>0</v>
      </c>
      <c r="J127" s="31">
        <f t="shared" si="38"/>
        <v>0</v>
      </c>
      <c r="K127" s="31">
        <f t="shared" si="39"/>
        <v>0</v>
      </c>
      <c r="L127" s="31">
        <f t="shared" si="40"/>
        <v>100</v>
      </c>
      <c r="M127">
        <v>8.9765498499999995E-3</v>
      </c>
      <c r="N127">
        <v>2.944433955E-2</v>
      </c>
      <c r="O127" s="15">
        <f t="shared" si="41"/>
        <v>3.8420889399999998E-2</v>
      </c>
      <c r="P127">
        <v>0.20907138889999999</v>
      </c>
      <c r="Q127" s="29">
        <f t="shared" si="42"/>
        <v>0.24749227829999998</v>
      </c>
      <c r="R127" s="31">
        <f t="shared" si="43"/>
        <v>0.8453314542775463</v>
      </c>
      <c r="S127" s="31">
        <f t="shared" si="44"/>
        <v>2.7728054528704456</v>
      </c>
      <c r="T127" s="31">
        <f t="shared" si="45"/>
        <v>3.6181369071479916</v>
      </c>
      <c r="U127" s="31">
        <f t="shared" si="46"/>
        <v>19.688479892601883</v>
      </c>
      <c r="V127" s="31">
        <f t="shared" si="47"/>
        <v>23.306616799749875</v>
      </c>
      <c r="X127" s="15">
        <v>0</v>
      </c>
      <c r="Y127" s="15">
        <v>0</v>
      </c>
      <c r="Z127" s="15">
        <v>0</v>
      </c>
      <c r="AA127" s="39">
        <f t="shared" si="31"/>
        <v>0</v>
      </c>
      <c r="AB127" s="31">
        <f t="shared" si="34"/>
        <v>0</v>
      </c>
      <c r="AC127" s="31">
        <f t="shared" si="35"/>
        <v>0</v>
      </c>
      <c r="AE127" s="15">
        <v>2.9546736359999999E-2</v>
      </c>
      <c r="AF127" s="15">
        <v>9.0575048879999995E-2</v>
      </c>
      <c r="AG127" s="39">
        <f t="shared" si="32"/>
        <v>2.7824482717437435</v>
      </c>
      <c r="AH127" s="39">
        <f t="shared" si="33"/>
        <v>8.5295507818062468</v>
      </c>
    </row>
    <row r="128" spans="1:34" ht="15" x14ac:dyDescent="0.25">
      <c r="A128" s="40" t="s">
        <v>150</v>
      </c>
      <c r="B128" t="s">
        <v>498</v>
      </c>
      <c r="C128" t="s">
        <v>63</v>
      </c>
      <c r="D128">
        <v>1.57994614182</v>
      </c>
      <c r="E128">
        <v>0</v>
      </c>
      <c r="F128">
        <v>0</v>
      </c>
      <c r="G128">
        <v>0</v>
      </c>
      <c r="H128" s="29">
        <f t="shared" si="36"/>
        <v>1.57994614182</v>
      </c>
      <c r="I128" s="31">
        <f t="shared" si="37"/>
        <v>0</v>
      </c>
      <c r="J128" s="31">
        <f t="shared" si="38"/>
        <v>0</v>
      </c>
      <c r="K128" s="31">
        <f t="shared" si="39"/>
        <v>0</v>
      </c>
      <c r="L128" s="31">
        <f t="shared" si="40"/>
        <v>100</v>
      </c>
      <c r="M128">
        <v>4.6156736249999997E-2</v>
      </c>
      <c r="N128">
        <v>5.8778228369999998E-2</v>
      </c>
      <c r="O128" s="15">
        <f t="shared" si="41"/>
        <v>0.10493496461999999</v>
      </c>
      <c r="P128">
        <v>0.15169676814999999</v>
      </c>
      <c r="Q128" s="29">
        <f t="shared" si="42"/>
        <v>0.25663173276999995</v>
      </c>
      <c r="R128" s="31">
        <f t="shared" si="43"/>
        <v>2.9214120043883454</v>
      </c>
      <c r="S128" s="31">
        <f t="shared" si="44"/>
        <v>3.7202678505414823</v>
      </c>
      <c r="T128" s="31">
        <f t="shared" si="45"/>
        <v>6.6416798549298273</v>
      </c>
      <c r="U128" s="31">
        <f t="shared" si="46"/>
        <v>9.6013885622236916</v>
      </c>
      <c r="V128" s="31">
        <f t="shared" si="47"/>
        <v>16.243068417153516</v>
      </c>
      <c r="X128" s="15">
        <v>0</v>
      </c>
      <c r="Y128" s="15">
        <v>0</v>
      </c>
      <c r="Z128" s="15">
        <v>0</v>
      </c>
      <c r="AA128" s="39">
        <f t="shared" si="31"/>
        <v>0</v>
      </c>
      <c r="AB128" s="31">
        <f t="shared" si="34"/>
        <v>0</v>
      </c>
      <c r="AC128" s="31">
        <f t="shared" si="35"/>
        <v>0</v>
      </c>
      <c r="AE128" s="15">
        <v>0.11393484384999999</v>
      </c>
      <c r="AF128" s="15">
        <v>8.9091969849999994E-2</v>
      </c>
      <c r="AG128" s="39">
        <f t="shared" si="32"/>
        <v>7.2113118817299764</v>
      </c>
      <c r="AH128" s="39">
        <f t="shared" si="33"/>
        <v>5.6389244855759175</v>
      </c>
    </row>
    <row r="129" spans="1:34" ht="15" x14ac:dyDescent="0.25">
      <c r="A129" s="40" t="s">
        <v>153</v>
      </c>
      <c r="B129" t="s">
        <v>501</v>
      </c>
      <c r="C129" t="s">
        <v>63</v>
      </c>
      <c r="D129">
        <v>1.82236043</v>
      </c>
      <c r="E129">
        <v>0</v>
      </c>
      <c r="F129">
        <v>0</v>
      </c>
      <c r="G129">
        <v>0</v>
      </c>
      <c r="H129" s="29">
        <f t="shared" si="36"/>
        <v>1.82236043</v>
      </c>
      <c r="I129" s="31">
        <f t="shared" si="37"/>
        <v>0</v>
      </c>
      <c r="J129" s="31">
        <f t="shared" si="38"/>
        <v>0</v>
      </c>
      <c r="K129" s="31">
        <f t="shared" si="39"/>
        <v>0</v>
      </c>
      <c r="L129" s="31">
        <f t="shared" si="40"/>
        <v>100</v>
      </c>
      <c r="M129">
        <v>0</v>
      </c>
      <c r="N129">
        <v>0</v>
      </c>
      <c r="O129" s="15">
        <f t="shared" si="41"/>
        <v>0</v>
      </c>
      <c r="P129">
        <v>7.5187387389999999E-2</v>
      </c>
      <c r="Q129" s="29">
        <f t="shared" si="42"/>
        <v>7.5187387389999999E-2</v>
      </c>
      <c r="R129" s="31">
        <f t="shared" si="43"/>
        <v>0</v>
      </c>
      <c r="S129" s="31">
        <f t="shared" si="44"/>
        <v>0</v>
      </c>
      <c r="T129" s="31">
        <f t="shared" si="45"/>
        <v>0</v>
      </c>
      <c r="U129" s="31">
        <f t="shared" si="46"/>
        <v>4.1258241867115162</v>
      </c>
      <c r="V129" s="31">
        <f t="shared" si="47"/>
        <v>4.1258241867115162</v>
      </c>
      <c r="X129" s="15">
        <v>0</v>
      </c>
      <c r="Y129" s="15">
        <v>0</v>
      </c>
      <c r="Z129" s="15">
        <v>0</v>
      </c>
      <c r="AA129" s="39">
        <f t="shared" si="31"/>
        <v>0</v>
      </c>
      <c r="AB129" s="31">
        <f t="shared" si="34"/>
        <v>0</v>
      </c>
      <c r="AC129" s="31">
        <f t="shared" si="35"/>
        <v>0</v>
      </c>
      <c r="AE129" s="15">
        <v>1.7758861019999999E-2</v>
      </c>
      <c r="AF129" s="15">
        <v>5.3095687379999999E-2</v>
      </c>
      <c r="AG129" s="39">
        <f t="shared" si="32"/>
        <v>0.97449772984809591</v>
      </c>
      <c r="AH129" s="39">
        <f t="shared" si="33"/>
        <v>2.9135667404718615</v>
      </c>
    </row>
    <row r="130" spans="1:34" ht="15" x14ac:dyDescent="0.25">
      <c r="A130" s="40" t="s">
        <v>152</v>
      </c>
      <c r="B130" t="s">
        <v>500</v>
      </c>
      <c r="C130" t="s">
        <v>63</v>
      </c>
      <c r="D130">
        <v>1.0618970587900001</v>
      </c>
      <c r="E130">
        <v>0</v>
      </c>
      <c r="F130">
        <v>0</v>
      </c>
      <c r="G130">
        <v>0</v>
      </c>
      <c r="H130" s="29">
        <f t="shared" si="36"/>
        <v>1.0618970587900001</v>
      </c>
      <c r="I130" s="31">
        <f t="shared" si="37"/>
        <v>0</v>
      </c>
      <c r="J130" s="31">
        <f t="shared" si="38"/>
        <v>0</v>
      </c>
      <c r="K130" s="31">
        <f t="shared" si="39"/>
        <v>0</v>
      </c>
      <c r="L130" s="31">
        <f t="shared" si="40"/>
        <v>100</v>
      </c>
      <c r="M130">
        <v>8.9765498499999995E-3</v>
      </c>
      <c r="N130">
        <v>2.944433955E-2</v>
      </c>
      <c r="O130" s="15">
        <f t="shared" si="41"/>
        <v>3.8420889399999998E-2</v>
      </c>
      <c r="P130">
        <v>0.20907138889999999</v>
      </c>
      <c r="Q130" s="29">
        <f t="shared" si="42"/>
        <v>0.24749227829999998</v>
      </c>
      <c r="R130" s="31">
        <f t="shared" si="43"/>
        <v>0.8453314542775463</v>
      </c>
      <c r="S130" s="31">
        <f t="shared" si="44"/>
        <v>2.7728054528704456</v>
      </c>
      <c r="T130" s="31">
        <f t="shared" si="45"/>
        <v>3.6181369071479916</v>
      </c>
      <c r="U130" s="31">
        <f t="shared" si="46"/>
        <v>19.688479892601883</v>
      </c>
      <c r="V130" s="31">
        <f t="shared" si="47"/>
        <v>23.306616799749875</v>
      </c>
      <c r="X130" s="15">
        <v>0</v>
      </c>
      <c r="Y130" s="15">
        <v>0</v>
      </c>
      <c r="Z130" s="15">
        <v>0</v>
      </c>
      <c r="AA130" s="39">
        <f t="shared" si="31"/>
        <v>0</v>
      </c>
      <c r="AB130" s="31">
        <f t="shared" si="34"/>
        <v>0</v>
      </c>
      <c r="AC130" s="31">
        <f t="shared" si="35"/>
        <v>0</v>
      </c>
      <c r="AE130" s="15">
        <v>2.9546736359999999E-2</v>
      </c>
      <c r="AF130" s="15">
        <v>9.0575048879999995E-2</v>
      </c>
      <c r="AG130" s="39">
        <f t="shared" si="32"/>
        <v>2.7824482717437435</v>
      </c>
      <c r="AH130" s="39">
        <f t="shared" si="33"/>
        <v>8.5295507818062468</v>
      </c>
    </row>
    <row r="131" spans="1:34" ht="15" x14ac:dyDescent="0.25">
      <c r="A131" s="40" t="s">
        <v>411</v>
      </c>
      <c r="B131" t="s">
        <v>754</v>
      </c>
      <c r="C131" t="s">
        <v>63</v>
      </c>
      <c r="D131">
        <v>1.3929425714699999</v>
      </c>
      <c r="E131">
        <v>0</v>
      </c>
      <c r="F131">
        <v>1.3824091594699999</v>
      </c>
      <c r="G131">
        <v>1.0533412000000001E-2</v>
      </c>
      <c r="H131" s="29">
        <f t="shared" si="36"/>
        <v>1.9081958235744878E-17</v>
      </c>
      <c r="I131" s="31">
        <f t="shared" si="37"/>
        <v>0</v>
      </c>
      <c r="J131" s="31">
        <f t="shared" si="38"/>
        <v>99.243801416099743</v>
      </c>
      <c r="K131" s="31">
        <f t="shared" si="39"/>
        <v>0.75619858390025962</v>
      </c>
      <c r="L131" s="31">
        <f t="shared" si="40"/>
        <v>1.3699027243892266E-15</v>
      </c>
      <c r="M131">
        <v>2.7580187700000001E-3</v>
      </c>
      <c r="N131">
        <v>4.1343356759999998E-2</v>
      </c>
      <c r="O131" s="15">
        <f t="shared" si="41"/>
        <v>4.410137553E-2</v>
      </c>
      <c r="P131">
        <v>0.10489523291</v>
      </c>
      <c r="Q131" s="29">
        <f t="shared" si="42"/>
        <v>0.14899660844000001</v>
      </c>
      <c r="R131" s="31">
        <f t="shared" si="43"/>
        <v>0.19799946002722912</v>
      </c>
      <c r="S131" s="31">
        <f t="shared" si="44"/>
        <v>2.9680589571161957</v>
      </c>
      <c r="T131" s="31">
        <f t="shared" si="45"/>
        <v>3.1660584171434247</v>
      </c>
      <c r="U131" s="31">
        <f t="shared" si="46"/>
        <v>7.530477929129697</v>
      </c>
      <c r="V131" s="31">
        <f t="shared" si="47"/>
        <v>10.696536346273124</v>
      </c>
      <c r="X131" s="15">
        <v>1.3929425714699999</v>
      </c>
      <c r="Y131" s="15">
        <v>0</v>
      </c>
      <c r="Z131" s="15">
        <v>0</v>
      </c>
      <c r="AA131" s="39">
        <f t="shared" ref="AA131:AA194" si="48">(X131/D131)*100</f>
        <v>100</v>
      </c>
      <c r="AB131" s="31">
        <f t="shared" si="34"/>
        <v>0</v>
      </c>
      <c r="AC131" s="31">
        <f t="shared" si="35"/>
        <v>0</v>
      </c>
      <c r="AE131" s="15">
        <v>8.2376893130000003E-2</v>
      </c>
      <c r="AF131" s="15">
        <v>6.1792710789999997E-2</v>
      </c>
      <c r="AG131" s="39">
        <f t="shared" ref="AG131:AG194" si="49">(AE131/D131)*100</f>
        <v>5.9138757632388277</v>
      </c>
      <c r="AH131" s="39">
        <f t="shared" ref="AH131:AH194" si="50">(AF131/D131)*100</f>
        <v>4.436127666396823</v>
      </c>
    </row>
    <row r="132" spans="1:34" ht="15" x14ac:dyDescent="0.25">
      <c r="A132" s="40" t="s">
        <v>104</v>
      </c>
      <c r="B132" t="s">
        <v>452</v>
      </c>
      <c r="C132" t="s">
        <v>64</v>
      </c>
      <c r="D132">
        <v>1.27302762355</v>
      </c>
      <c r="E132">
        <v>0</v>
      </c>
      <c r="F132">
        <v>0</v>
      </c>
      <c r="G132">
        <v>0</v>
      </c>
      <c r="H132" s="29">
        <f t="shared" si="36"/>
        <v>1.27302762355</v>
      </c>
      <c r="I132" s="31">
        <f t="shared" si="37"/>
        <v>0</v>
      </c>
      <c r="J132" s="31">
        <f t="shared" si="38"/>
        <v>0</v>
      </c>
      <c r="K132" s="31">
        <f t="shared" si="39"/>
        <v>0</v>
      </c>
      <c r="L132" s="31">
        <f t="shared" si="40"/>
        <v>100</v>
      </c>
      <c r="M132">
        <v>1.9276662850000001E-2</v>
      </c>
      <c r="N132">
        <v>2.038175959E-2</v>
      </c>
      <c r="O132" s="15">
        <f t="shared" si="41"/>
        <v>3.965842244E-2</v>
      </c>
      <c r="P132">
        <v>5.3736617069999999E-2</v>
      </c>
      <c r="Q132" s="29">
        <f t="shared" si="42"/>
        <v>9.339503951E-2</v>
      </c>
      <c r="R132" s="31">
        <f t="shared" si="43"/>
        <v>1.5142375933873742</v>
      </c>
      <c r="S132" s="31">
        <f t="shared" si="44"/>
        <v>1.6010461370164824</v>
      </c>
      <c r="T132" s="31">
        <f t="shared" si="45"/>
        <v>3.1152837304038563</v>
      </c>
      <c r="U132" s="31">
        <f t="shared" si="46"/>
        <v>4.221166616962214</v>
      </c>
      <c r="V132" s="31">
        <f t="shared" si="47"/>
        <v>7.3364503473660703</v>
      </c>
      <c r="X132" s="15">
        <v>0</v>
      </c>
      <c r="Y132" s="15">
        <v>0</v>
      </c>
      <c r="Z132" s="15">
        <v>0</v>
      </c>
      <c r="AA132" s="39">
        <f t="shared" si="48"/>
        <v>0</v>
      </c>
      <c r="AB132" s="31">
        <f t="shared" si="34"/>
        <v>0</v>
      </c>
      <c r="AC132" s="31">
        <f t="shared" si="35"/>
        <v>0</v>
      </c>
      <c r="AE132" s="15">
        <v>4.6827233849999997E-2</v>
      </c>
      <c r="AF132" s="15">
        <v>1.1943928039999999E-2</v>
      </c>
      <c r="AG132" s="39">
        <f t="shared" si="49"/>
        <v>3.6784145908331727</v>
      </c>
      <c r="AH132" s="39">
        <f t="shared" si="50"/>
        <v>0.93823007600517194</v>
      </c>
    </row>
    <row r="133" spans="1:34" ht="15" x14ac:dyDescent="0.25">
      <c r="A133" s="40" t="s">
        <v>122</v>
      </c>
      <c r="B133" t="s">
        <v>470</v>
      </c>
      <c r="C133" t="s">
        <v>63</v>
      </c>
      <c r="D133">
        <v>0.73251251855199995</v>
      </c>
      <c r="E133">
        <v>0</v>
      </c>
      <c r="F133">
        <v>0</v>
      </c>
      <c r="G133">
        <v>0</v>
      </c>
      <c r="H133" s="29">
        <f t="shared" si="36"/>
        <v>0.73251251855199995</v>
      </c>
      <c r="I133" s="31">
        <f t="shared" si="37"/>
        <v>0</v>
      </c>
      <c r="J133" s="31">
        <f t="shared" si="38"/>
        <v>0</v>
      </c>
      <c r="K133" s="31">
        <f t="shared" si="39"/>
        <v>0</v>
      </c>
      <c r="L133" s="31">
        <f t="shared" si="40"/>
        <v>100</v>
      </c>
      <c r="M133">
        <v>0.12844566402999999</v>
      </c>
      <c r="N133">
        <v>7.5554096469999998E-2</v>
      </c>
      <c r="O133" s="15">
        <f t="shared" si="41"/>
        <v>0.20399976049999999</v>
      </c>
      <c r="P133">
        <v>0.42454781181000001</v>
      </c>
      <c r="Q133" s="29">
        <f t="shared" si="42"/>
        <v>0.62854757231000002</v>
      </c>
      <c r="R133" s="31">
        <f t="shared" si="43"/>
        <v>17.53494456093474</v>
      </c>
      <c r="S133" s="31">
        <f t="shared" si="44"/>
        <v>10.314376144636023</v>
      </c>
      <c r="T133" s="31">
        <f t="shared" si="45"/>
        <v>27.849320705570761</v>
      </c>
      <c r="U133" s="31">
        <f t="shared" si="46"/>
        <v>57.957755131506602</v>
      </c>
      <c r="V133" s="31">
        <f t="shared" si="47"/>
        <v>85.807075837077377</v>
      </c>
      <c r="X133" s="15">
        <v>0</v>
      </c>
      <c r="Y133" s="15">
        <v>0</v>
      </c>
      <c r="Z133" s="15">
        <v>0</v>
      </c>
      <c r="AA133" s="39">
        <f t="shared" si="48"/>
        <v>0</v>
      </c>
      <c r="AB133" s="31">
        <f t="shared" si="34"/>
        <v>0</v>
      </c>
      <c r="AC133" s="31">
        <f t="shared" si="35"/>
        <v>0</v>
      </c>
      <c r="AE133" s="15">
        <v>0.25694208545000002</v>
      </c>
      <c r="AF133" s="15">
        <v>0.25556582135</v>
      </c>
      <c r="AG133" s="39">
        <f t="shared" si="49"/>
        <v>35.076818339966721</v>
      </c>
      <c r="AH133" s="39">
        <f t="shared" si="50"/>
        <v>34.888935666955128</v>
      </c>
    </row>
    <row r="134" spans="1:34" ht="15" x14ac:dyDescent="0.25">
      <c r="A134" s="40" t="s">
        <v>156</v>
      </c>
      <c r="B134" t="s">
        <v>504</v>
      </c>
      <c r="C134" t="s">
        <v>63</v>
      </c>
      <c r="D134">
        <v>3.4959814954200001</v>
      </c>
      <c r="E134">
        <v>0</v>
      </c>
      <c r="F134">
        <v>0.4636122942</v>
      </c>
      <c r="G134">
        <v>0.12869008471999999</v>
      </c>
      <c r="H134" s="29">
        <f t="shared" si="36"/>
        <v>2.9036791165000002</v>
      </c>
      <c r="I134" s="31">
        <f t="shared" si="37"/>
        <v>0</v>
      </c>
      <c r="J134" s="31">
        <f t="shared" si="38"/>
        <v>13.261291422948524</v>
      </c>
      <c r="K134" s="31">
        <f t="shared" si="39"/>
        <v>3.6810859808209431</v>
      </c>
      <c r="L134" s="31">
        <f t="shared" si="40"/>
        <v>83.057622596230544</v>
      </c>
      <c r="M134">
        <v>7.1975972210000003E-2</v>
      </c>
      <c r="N134">
        <v>4.1643294439999999E-2</v>
      </c>
      <c r="O134" s="15">
        <f t="shared" si="41"/>
        <v>0.11361926664999999</v>
      </c>
      <c r="P134">
        <v>0.13384793956999999</v>
      </c>
      <c r="Q134" s="29">
        <f t="shared" si="42"/>
        <v>0.24746720621999999</v>
      </c>
      <c r="R134" s="31">
        <f t="shared" si="43"/>
        <v>2.0588201712249896</v>
      </c>
      <c r="S134" s="31">
        <f t="shared" si="44"/>
        <v>1.1911760544086363</v>
      </c>
      <c r="T134" s="31">
        <f t="shared" si="45"/>
        <v>3.2499962256336259</v>
      </c>
      <c r="U134" s="31">
        <f t="shared" si="46"/>
        <v>3.8286226556219161</v>
      </c>
      <c r="V134" s="31">
        <f t="shared" si="47"/>
        <v>7.0786188812555428</v>
      </c>
      <c r="X134" s="15">
        <v>0.4636122942</v>
      </c>
      <c r="Y134" s="15">
        <v>0.12869008564000001</v>
      </c>
      <c r="Z134" s="15">
        <v>0</v>
      </c>
      <c r="AA134" s="39">
        <f t="shared" si="48"/>
        <v>13.261291422948524</v>
      </c>
      <c r="AB134" s="31">
        <f t="shared" si="34"/>
        <v>3.6810860071368725</v>
      </c>
      <c r="AC134" s="31">
        <f t="shared" si="35"/>
        <v>0</v>
      </c>
      <c r="AE134" s="15">
        <v>9.2984421139999995E-2</v>
      </c>
      <c r="AF134" s="15">
        <v>9.2144624219999999E-2</v>
      </c>
      <c r="AG134" s="39">
        <f t="shared" si="49"/>
        <v>2.659751525052882</v>
      </c>
      <c r="AH134" s="39">
        <f t="shared" si="50"/>
        <v>2.6357297468741301</v>
      </c>
    </row>
    <row r="135" spans="1:34" ht="15" x14ac:dyDescent="0.25">
      <c r="A135" s="40" t="s">
        <v>155</v>
      </c>
      <c r="B135" t="s">
        <v>503</v>
      </c>
      <c r="C135" t="s">
        <v>63</v>
      </c>
      <c r="D135">
        <v>3.2442387143700002</v>
      </c>
      <c r="E135">
        <v>0</v>
      </c>
      <c r="F135">
        <v>3.2149729838300001</v>
      </c>
      <c r="G135">
        <v>2.926573054E-2</v>
      </c>
      <c r="H135" s="29">
        <f t="shared" si="36"/>
        <v>1.457167719820518E-16</v>
      </c>
      <c r="I135" s="31">
        <f t="shared" si="37"/>
        <v>0</v>
      </c>
      <c r="J135" s="31">
        <f t="shared" si="38"/>
        <v>99.097916857647661</v>
      </c>
      <c r="K135" s="31">
        <f t="shared" si="39"/>
        <v>0.90208314235233833</v>
      </c>
      <c r="L135" s="31">
        <f t="shared" si="40"/>
        <v>4.4915551786191101E-15</v>
      </c>
      <c r="M135">
        <v>0</v>
      </c>
      <c r="N135">
        <v>1.69996833E-3</v>
      </c>
      <c r="O135" s="15">
        <f t="shared" si="41"/>
        <v>1.69996833E-3</v>
      </c>
      <c r="P135">
        <v>0.46950141864</v>
      </c>
      <c r="Q135" s="29">
        <f t="shared" si="42"/>
        <v>0.47120138697000002</v>
      </c>
      <c r="R135" s="31">
        <f t="shared" si="43"/>
        <v>0</v>
      </c>
      <c r="S135" s="31">
        <f t="shared" si="44"/>
        <v>5.2399606800516141E-2</v>
      </c>
      <c r="T135" s="31">
        <f t="shared" si="45"/>
        <v>5.2399606800516141E-2</v>
      </c>
      <c r="U135" s="31">
        <f t="shared" si="46"/>
        <v>14.471851795627581</v>
      </c>
      <c r="V135" s="31">
        <f t="shared" si="47"/>
        <v>14.524251402428098</v>
      </c>
      <c r="X135" s="15">
        <v>3.2442387143700002</v>
      </c>
      <c r="Y135" s="15">
        <v>0</v>
      </c>
      <c r="Z135" s="15">
        <v>0</v>
      </c>
      <c r="AA135" s="39">
        <f t="shared" si="48"/>
        <v>100</v>
      </c>
      <c r="AB135" s="31">
        <f t="shared" si="34"/>
        <v>0</v>
      </c>
      <c r="AC135" s="31">
        <f t="shared" si="35"/>
        <v>0</v>
      </c>
      <c r="AE135" s="15">
        <v>8.7425400900000005E-3</v>
      </c>
      <c r="AF135" s="15">
        <v>0.28488310760000002</v>
      </c>
      <c r="AG135" s="39">
        <f t="shared" si="49"/>
        <v>0.26947893973633558</v>
      </c>
      <c r="AH135" s="39">
        <f t="shared" si="50"/>
        <v>8.7812005429237221</v>
      </c>
    </row>
    <row r="136" spans="1:34" ht="15" x14ac:dyDescent="0.25">
      <c r="A136" s="40" t="s">
        <v>159</v>
      </c>
      <c r="B136" t="s">
        <v>507</v>
      </c>
      <c r="C136" t="s">
        <v>63</v>
      </c>
      <c r="D136">
        <v>1.83955467233</v>
      </c>
      <c r="E136">
        <v>0</v>
      </c>
      <c r="F136">
        <v>0</v>
      </c>
      <c r="G136">
        <v>0</v>
      </c>
      <c r="H136" s="29">
        <f t="shared" si="36"/>
        <v>1.83955467233</v>
      </c>
      <c r="I136" s="31">
        <f t="shared" si="37"/>
        <v>0</v>
      </c>
      <c r="J136" s="31">
        <f t="shared" si="38"/>
        <v>0</v>
      </c>
      <c r="K136" s="31">
        <f t="shared" si="39"/>
        <v>0</v>
      </c>
      <c r="L136" s="31">
        <f t="shared" si="40"/>
        <v>100</v>
      </c>
      <c r="M136">
        <v>5.5738396619999998E-2</v>
      </c>
      <c r="N136">
        <v>0.17310646622</v>
      </c>
      <c r="O136" s="15">
        <f t="shared" si="41"/>
        <v>0.22884486284</v>
      </c>
      <c r="P136">
        <v>0.46664368528</v>
      </c>
      <c r="Q136" s="29">
        <f t="shared" si="42"/>
        <v>0.69548854811999994</v>
      </c>
      <c r="R136" s="31">
        <f t="shared" si="43"/>
        <v>3.0299940229230118</v>
      </c>
      <c r="S136" s="31">
        <f t="shared" si="44"/>
        <v>9.4102376419582825</v>
      </c>
      <c r="T136" s="31">
        <f t="shared" si="45"/>
        <v>12.440231664881294</v>
      </c>
      <c r="U136" s="31">
        <f t="shared" si="46"/>
        <v>25.367209374046169</v>
      </c>
      <c r="V136" s="31">
        <f t="shared" si="47"/>
        <v>37.807441038927458</v>
      </c>
      <c r="X136" s="15">
        <v>0</v>
      </c>
      <c r="Y136" s="15">
        <v>0</v>
      </c>
      <c r="Z136" s="15">
        <v>0</v>
      </c>
      <c r="AA136" s="39">
        <f t="shared" si="48"/>
        <v>0</v>
      </c>
      <c r="AB136" s="31">
        <f t="shared" si="34"/>
        <v>0</v>
      </c>
      <c r="AC136" s="31">
        <f t="shared" si="35"/>
        <v>0</v>
      </c>
      <c r="AE136" s="15">
        <v>0.30555196603000001</v>
      </c>
      <c r="AF136" s="15">
        <v>0.26522330785999998</v>
      </c>
      <c r="AG136" s="39">
        <f t="shared" si="49"/>
        <v>16.61010518610923</v>
      </c>
      <c r="AH136" s="39">
        <f t="shared" si="50"/>
        <v>14.417799690838503</v>
      </c>
    </row>
    <row r="137" spans="1:34" ht="15" x14ac:dyDescent="0.25">
      <c r="A137" s="40" t="s">
        <v>163</v>
      </c>
      <c r="B137" t="s">
        <v>511</v>
      </c>
      <c r="C137" t="s">
        <v>67</v>
      </c>
      <c r="D137">
        <v>6.4604699210399996</v>
      </c>
      <c r="E137">
        <v>3.3247540132700002</v>
      </c>
      <c r="F137">
        <v>1.7710524275399999</v>
      </c>
      <c r="G137">
        <v>0.14322690997000001</v>
      </c>
      <c r="H137" s="29">
        <f t="shared" si="36"/>
        <v>1.2214365702599994</v>
      </c>
      <c r="I137" s="31">
        <f t="shared" si="37"/>
        <v>51.463036805452454</v>
      </c>
      <c r="J137" s="31">
        <f t="shared" si="38"/>
        <v>27.413678094408617</v>
      </c>
      <c r="K137" s="31">
        <f t="shared" si="39"/>
        <v>2.2169735595169136</v>
      </c>
      <c r="L137" s="31">
        <f t="shared" si="40"/>
        <v>18.906311540622013</v>
      </c>
      <c r="M137">
        <v>1.41526452015</v>
      </c>
      <c r="N137">
        <v>0.90558436621000005</v>
      </c>
      <c r="O137" s="15">
        <f t="shared" si="41"/>
        <v>2.3208488863600003</v>
      </c>
      <c r="P137">
        <v>1.6708850582400001</v>
      </c>
      <c r="Q137" s="29">
        <f t="shared" si="42"/>
        <v>3.9917339446000004</v>
      </c>
      <c r="R137" s="31">
        <f t="shared" si="43"/>
        <v>21.906525956275519</v>
      </c>
      <c r="S137" s="31">
        <f t="shared" si="44"/>
        <v>14.017314178040783</v>
      </c>
      <c r="T137" s="31">
        <f t="shared" si="45"/>
        <v>35.923840134316301</v>
      </c>
      <c r="U137" s="31">
        <f t="shared" si="46"/>
        <v>25.863212408100228</v>
      </c>
      <c r="V137" s="31">
        <f t="shared" si="47"/>
        <v>61.787052542416532</v>
      </c>
      <c r="X137" s="15">
        <v>5.0958064393100004</v>
      </c>
      <c r="Y137" s="15">
        <v>0.14322690967999999</v>
      </c>
      <c r="Z137" s="15">
        <v>0.19187104574</v>
      </c>
      <c r="AA137" s="39">
        <f t="shared" si="48"/>
        <v>78.87671487664295</v>
      </c>
      <c r="AB137" s="31">
        <f t="shared" si="34"/>
        <v>2.2169735550280754</v>
      </c>
      <c r="AC137" s="31">
        <f t="shared" si="35"/>
        <v>2.9699239851752579</v>
      </c>
      <c r="AE137" s="15">
        <v>1.3070179226</v>
      </c>
      <c r="AF137" s="15">
        <v>1.0157406589</v>
      </c>
      <c r="AG137" s="39">
        <f t="shared" si="49"/>
        <v>20.231003914179631</v>
      </c>
      <c r="AH137" s="39">
        <f t="shared" si="50"/>
        <v>15.722395914142528</v>
      </c>
    </row>
    <row r="138" spans="1:34" ht="15" x14ac:dyDescent="0.25">
      <c r="A138" s="40" t="s">
        <v>158</v>
      </c>
      <c r="B138" t="s">
        <v>506</v>
      </c>
      <c r="C138" t="s">
        <v>64</v>
      </c>
      <c r="D138">
        <v>3.2798169337899998</v>
      </c>
      <c r="E138">
        <v>2.8510252628299999</v>
      </c>
      <c r="F138">
        <v>0.11066784909999999</v>
      </c>
      <c r="G138">
        <v>0.17386347246</v>
      </c>
      <c r="H138" s="29">
        <f t="shared" si="36"/>
        <v>0.14426034939999993</v>
      </c>
      <c r="I138" s="31">
        <f t="shared" si="37"/>
        <v>86.926353524722217</v>
      </c>
      <c r="J138" s="31">
        <f t="shared" si="38"/>
        <v>3.3742081138692552</v>
      </c>
      <c r="K138" s="31">
        <f t="shared" si="39"/>
        <v>5.3010114884397428</v>
      </c>
      <c r="L138" s="31">
        <f t="shared" si="40"/>
        <v>4.3984268729687779</v>
      </c>
      <c r="M138">
        <v>4.728763507E-2</v>
      </c>
      <c r="N138">
        <v>0.21382704644</v>
      </c>
      <c r="O138" s="15">
        <f t="shared" si="41"/>
        <v>0.26111468151</v>
      </c>
      <c r="P138">
        <v>0.3376132154</v>
      </c>
      <c r="Q138" s="29">
        <f t="shared" si="42"/>
        <v>0.59872789691000006</v>
      </c>
      <c r="R138" s="31">
        <f t="shared" si="43"/>
        <v>1.4417766608502953</v>
      </c>
      <c r="S138" s="31">
        <f t="shared" si="44"/>
        <v>6.5194811404583994</v>
      </c>
      <c r="T138" s="31">
        <f t="shared" si="45"/>
        <v>7.9612578013086948</v>
      </c>
      <c r="U138" s="31">
        <f t="shared" si="46"/>
        <v>10.293660354081723</v>
      </c>
      <c r="V138" s="31">
        <f t="shared" si="47"/>
        <v>18.254918155390421</v>
      </c>
      <c r="X138" s="15">
        <v>3.05124244208</v>
      </c>
      <c r="Y138" s="15">
        <v>8.4521090160000006E-2</v>
      </c>
      <c r="Z138" s="15">
        <v>0.11066399972</v>
      </c>
      <c r="AA138" s="39">
        <f t="shared" si="48"/>
        <v>93.030876529871747</v>
      </c>
      <c r="AB138" s="31">
        <f t="shared" si="34"/>
        <v>2.5770063349947847</v>
      </c>
      <c r="AC138" s="31">
        <f t="shared" si="35"/>
        <v>3.3740907481723981</v>
      </c>
      <c r="AE138" s="15">
        <v>0.36403878934</v>
      </c>
      <c r="AF138" s="15">
        <v>0.16976422115000001</v>
      </c>
      <c r="AG138" s="39">
        <f t="shared" si="49"/>
        <v>11.099363064734657</v>
      </c>
      <c r="AH138" s="39">
        <f t="shared" si="50"/>
        <v>5.1760273386304085</v>
      </c>
    </row>
    <row r="139" spans="1:34" ht="15" x14ac:dyDescent="0.25">
      <c r="A139" s="40" t="s">
        <v>162</v>
      </c>
      <c r="B139" t="s">
        <v>510</v>
      </c>
      <c r="C139" t="s">
        <v>63</v>
      </c>
      <c r="D139">
        <v>0.42949062202999999</v>
      </c>
      <c r="E139">
        <v>0</v>
      </c>
      <c r="F139">
        <v>0</v>
      </c>
      <c r="G139">
        <v>0</v>
      </c>
      <c r="H139" s="29">
        <f t="shared" si="36"/>
        <v>0.42949062202999999</v>
      </c>
      <c r="I139" s="31">
        <f t="shared" si="37"/>
        <v>0</v>
      </c>
      <c r="J139" s="31">
        <f t="shared" si="38"/>
        <v>0</v>
      </c>
      <c r="K139" s="31">
        <f t="shared" si="39"/>
        <v>0</v>
      </c>
      <c r="L139" s="31">
        <f t="shared" si="40"/>
        <v>100</v>
      </c>
      <c r="M139">
        <v>0</v>
      </c>
      <c r="N139">
        <v>0</v>
      </c>
      <c r="O139" s="15">
        <f t="shared" si="41"/>
        <v>0</v>
      </c>
      <c r="P139">
        <v>0</v>
      </c>
      <c r="Q139" s="29">
        <f t="shared" si="42"/>
        <v>0</v>
      </c>
      <c r="R139" s="31">
        <f t="shared" si="43"/>
        <v>0</v>
      </c>
      <c r="S139" s="31">
        <f t="shared" si="44"/>
        <v>0</v>
      </c>
      <c r="T139" s="31">
        <f t="shared" si="45"/>
        <v>0</v>
      </c>
      <c r="U139" s="31">
        <f t="shared" si="46"/>
        <v>0</v>
      </c>
      <c r="V139" s="31">
        <f t="shared" si="47"/>
        <v>0</v>
      </c>
      <c r="X139" s="15">
        <v>0</v>
      </c>
      <c r="Y139" s="15">
        <v>0</v>
      </c>
      <c r="Z139" s="15">
        <v>0</v>
      </c>
      <c r="AA139" s="39">
        <f t="shared" si="48"/>
        <v>0</v>
      </c>
      <c r="AB139" s="31">
        <f t="shared" si="34"/>
        <v>0</v>
      </c>
      <c r="AC139" s="31">
        <f t="shared" si="35"/>
        <v>0</v>
      </c>
      <c r="AE139" s="15">
        <v>0</v>
      </c>
      <c r="AF139" s="15">
        <v>0</v>
      </c>
      <c r="AG139" s="39">
        <f t="shared" si="49"/>
        <v>0</v>
      </c>
      <c r="AH139" s="39">
        <f t="shared" si="50"/>
        <v>0</v>
      </c>
    </row>
    <row r="140" spans="1:34" ht="15" x14ac:dyDescent="0.25">
      <c r="A140" s="40" t="s">
        <v>112</v>
      </c>
      <c r="B140" t="s">
        <v>460</v>
      </c>
      <c r="C140" t="s">
        <v>63</v>
      </c>
      <c r="D140">
        <v>0.958287524665</v>
      </c>
      <c r="E140">
        <v>0</v>
      </c>
      <c r="F140">
        <v>0</v>
      </c>
      <c r="G140">
        <v>0</v>
      </c>
      <c r="H140" s="29">
        <f t="shared" si="36"/>
        <v>0.958287524665</v>
      </c>
      <c r="I140" s="31">
        <f t="shared" si="37"/>
        <v>0</v>
      </c>
      <c r="J140" s="31">
        <f t="shared" si="38"/>
        <v>0</v>
      </c>
      <c r="K140" s="31">
        <f t="shared" si="39"/>
        <v>0</v>
      </c>
      <c r="L140" s="31">
        <f t="shared" si="40"/>
        <v>100</v>
      </c>
      <c r="M140">
        <v>6.6075826929999998E-2</v>
      </c>
      <c r="N140">
        <v>2.125070284E-2</v>
      </c>
      <c r="O140" s="15">
        <f t="shared" si="41"/>
        <v>8.7326529769999994E-2</v>
      </c>
      <c r="P140">
        <v>7.0701454780000006E-2</v>
      </c>
      <c r="Q140" s="29">
        <f t="shared" si="42"/>
        <v>0.15802798455</v>
      </c>
      <c r="R140" s="31">
        <f t="shared" si="43"/>
        <v>6.8951984899416185</v>
      </c>
      <c r="S140" s="31">
        <f t="shared" si="44"/>
        <v>2.2175706448259214</v>
      </c>
      <c r="T140" s="31">
        <f t="shared" si="45"/>
        <v>9.1127691347675395</v>
      </c>
      <c r="U140" s="31">
        <f t="shared" si="46"/>
        <v>7.3778957734752888</v>
      </c>
      <c r="V140" s="31">
        <f t="shared" si="47"/>
        <v>16.490664908242831</v>
      </c>
      <c r="X140" s="15">
        <v>0</v>
      </c>
      <c r="Y140" s="15">
        <v>0</v>
      </c>
      <c r="Z140" s="15">
        <v>0</v>
      </c>
      <c r="AA140" s="39">
        <f t="shared" si="48"/>
        <v>0</v>
      </c>
      <c r="AB140" s="31">
        <f t="shared" si="34"/>
        <v>0</v>
      </c>
      <c r="AC140" s="31">
        <f t="shared" si="35"/>
        <v>0</v>
      </c>
      <c r="AE140" s="15">
        <v>4.2818443400000003E-2</v>
      </c>
      <c r="AF140" s="15">
        <v>4.5024264930000002E-2</v>
      </c>
      <c r="AG140" s="39">
        <f t="shared" si="49"/>
        <v>4.468225067937575</v>
      </c>
      <c r="AH140" s="39">
        <f t="shared" si="50"/>
        <v>4.6984087521894509</v>
      </c>
    </row>
    <row r="141" spans="1:34" ht="15" x14ac:dyDescent="0.25">
      <c r="A141" s="40" t="s">
        <v>164</v>
      </c>
      <c r="B141" t="s">
        <v>512</v>
      </c>
      <c r="C141" t="s">
        <v>63</v>
      </c>
      <c r="D141">
        <v>1.10011928688</v>
      </c>
      <c r="E141">
        <v>0</v>
      </c>
      <c r="F141">
        <v>0</v>
      </c>
      <c r="G141">
        <v>0</v>
      </c>
      <c r="H141" s="29">
        <f t="shared" si="36"/>
        <v>1.10011928688</v>
      </c>
      <c r="I141" s="31">
        <f t="shared" si="37"/>
        <v>0</v>
      </c>
      <c r="J141" s="31">
        <f t="shared" si="38"/>
        <v>0</v>
      </c>
      <c r="K141" s="31">
        <f t="shared" si="39"/>
        <v>0</v>
      </c>
      <c r="L141" s="31">
        <f t="shared" si="40"/>
        <v>100</v>
      </c>
      <c r="M141">
        <v>0</v>
      </c>
      <c r="N141">
        <v>4.0054333659999997E-2</v>
      </c>
      <c r="O141" s="15">
        <f t="shared" si="41"/>
        <v>4.0054333659999997E-2</v>
      </c>
      <c r="P141">
        <v>0.20039333893</v>
      </c>
      <c r="Q141" s="29">
        <f t="shared" si="42"/>
        <v>0.24044767258999999</v>
      </c>
      <c r="R141" s="31">
        <f t="shared" si="43"/>
        <v>0</v>
      </c>
      <c r="S141" s="31">
        <f t="shared" si="44"/>
        <v>3.6409082303789377</v>
      </c>
      <c r="T141" s="31">
        <f t="shared" si="45"/>
        <v>3.6409082303789377</v>
      </c>
      <c r="U141" s="31">
        <f t="shared" si="46"/>
        <v>18.215600918908233</v>
      </c>
      <c r="V141" s="31">
        <f t="shared" si="47"/>
        <v>21.85650914928717</v>
      </c>
      <c r="X141" s="15">
        <v>0</v>
      </c>
      <c r="Y141" s="15">
        <v>0</v>
      </c>
      <c r="Z141" s="15">
        <v>0</v>
      </c>
      <c r="AA141" s="39">
        <f t="shared" si="48"/>
        <v>0</v>
      </c>
      <c r="AB141" s="31">
        <f t="shared" si="34"/>
        <v>0</v>
      </c>
      <c r="AC141" s="31">
        <f t="shared" si="35"/>
        <v>0</v>
      </c>
      <c r="AE141" s="15">
        <v>3.7533000939999998E-2</v>
      </c>
      <c r="AF141" s="15">
        <v>5.4297503650000002E-2</v>
      </c>
      <c r="AG141" s="39">
        <f t="shared" si="49"/>
        <v>3.411721018585693</v>
      </c>
      <c r="AH141" s="39">
        <f t="shared" si="50"/>
        <v>4.9356014659092802</v>
      </c>
    </row>
    <row r="142" spans="1:34" ht="15" x14ac:dyDescent="0.25">
      <c r="A142" s="40" t="s">
        <v>402</v>
      </c>
      <c r="B142" t="s">
        <v>745</v>
      </c>
      <c r="C142" t="s">
        <v>51</v>
      </c>
      <c r="D142">
        <v>14.4211134774</v>
      </c>
      <c r="E142">
        <v>0</v>
      </c>
      <c r="F142">
        <v>0</v>
      </c>
      <c r="G142">
        <v>0</v>
      </c>
      <c r="H142" s="29">
        <f t="shared" si="36"/>
        <v>14.4211134774</v>
      </c>
      <c r="I142" s="31">
        <f t="shared" si="37"/>
        <v>0</v>
      </c>
      <c r="J142" s="31">
        <f t="shared" si="38"/>
        <v>0</v>
      </c>
      <c r="K142" s="31">
        <f t="shared" si="39"/>
        <v>0</v>
      </c>
      <c r="L142" s="31">
        <f t="shared" si="40"/>
        <v>100</v>
      </c>
      <c r="M142">
        <v>5.6174288820000001E-2</v>
      </c>
      <c r="N142">
        <v>4.5036711870000003E-2</v>
      </c>
      <c r="O142" s="15">
        <f t="shared" si="41"/>
        <v>0.10121100069</v>
      </c>
      <c r="P142">
        <v>0.14134731124</v>
      </c>
      <c r="Q142" s="29">
        <f t="shared" si="42"/>
        <v>0.24255831192999999</v>
      </c>
      <c r="R142" s="31">
        <f t="shared" si="43"/>
        <v>0.38952809648182402</v>
      </c>
      <c r="S142" s="31">
        <f t="shared" si="44"/>
        <v>0.31229704932687152</v>
      </c>
      <c r="T142" s="31">
        <f t="shared" si="45"/>
        <v>0.70182514580869548</v>
      </c>
      <c r="U142" s="31">
        <f t="shared" si="46"/>
        <v>0.98014145344263426</v>
      </c>
      <c r="V142" s="31">
        <f t="shared" si="47"/>
        <v>1.6819665992513297</v>
      </c>
      <c r="X142" s="15">
        <v>0</v>
      </c>
      <c r="Y142" s="15">
        <v>0</v>
      </c>
      <c r="Z142" s="15">
        <v>0</v>
      </c>
      <c r="AA142" s="39">
        <f t="shared" si="48"/>
        <v>0</v>
      </c>
      <c r="AB142" s="31">
        <f t="shared" si="34"/>
        <v>0</v>
      </c>
      <c r="AC142" s="31">
        <f t="shared" si="35"/>
        <v>0</v>
      </c>
      <c r="AE142" s="15">
        <v>8.8837606469999997E-2</v>
      </c>
      <c r="AF142" s="15">
        <v>6.8204895459999998E-2</v>
      </c>
      <c r="AG142" s="39">
        <f t="shared" si="49"/>
        <v>0.61602459899661399</v>
      </c>
      <c r="AH142" s="39">
        <f t="shared" si="50"/>
        <v>0.47295165915507886</v>
      </c>
    </row>
    <row r="143" spans="1:34" ht="15" x14ac:dyDescent="0.25">
      <c r="A143" s="40" t="s">
        <v>404</v>
      </c>
      <c r="B143" t="s">
        <v>747</v>
      </c>
      <c r="C143" t="s">
        <v>63</v>
      </c>
      <c r="D143">
        <v>17.3000496523</v>
      </c>
      <c r="E143">
        <v>0</v>
      </c>
      <c r="F143">
        <v>0</v>
      </c>
      <c r="G143">
        <v>0</v>
      </c>
      <c r="H143" s="29">
        <f t="shared" si="36"/>
        <v>17.3000496523</v>
      </c>
      <c r="I143" s="31">
        <f t="shared" si="37"/>
        <v>0</v>
      </c>
      <c r="J143" s="31">
        <f t="shared" si="38"/>
        <v>0</v>
      </c>
      <c r="K143" s="31">
        <f t="shared" si="39"/>
        <v>0</v>
      </c>
      <c r="L143" s="31">
        <f t="shared" si="40"/>
        <v>100</v>
      </c>
      <c r="M143">
        <v>0</v>
      </c>
      <c r="N143">
        <v>1.1948282770000001E-2</v>
      </c>
      <c r="O143" s="15">
        <f t="shared" si="41"/>
        <v>1.1948282770000001E-2</v>
      </c>
      <c r="P143">
        <v>0.40042729662999998</v>
      </c>
      <c r="Q143" s="29">
        <f t="shared" si="42"/>
        <v>0.41237557939999997</v>
      </c>
      <c r="R143" s="31">
        <f t="shared" si="43"/>
        <v>0</v>
      </c>
      <c r="S143" s="31">
        <f t="shared" si="44"/>
        <v>6.9065020101901867E-2</v>
      </c>
      <c r="T143" s="31">
        <f t="shared" si="45"/>
        <v>6.9065020101901867E-2</v>
      </c>
      <c r="U143" s="31">
        <f t="shared" si="46"/>
        <v>2.3146020079587699</v>
      </c>
      <c r="V143" s="31">
        <f t="shared" si="47"/>
        <v>2.3836670280606715</v>
      </c>
      <c r="X143" s="15">
        <v>0</v>
      </c>
      <c r="Y143" s="15">
        <v>0</v>
      </c>
      <c r="Z143" s="15">
        <v>0</v>
      </c>
      <c r="AA143" s="39">
        <f t="shared" si="48"/>
        <v>0</v>
      </c>
      <c r="AB143" s="31">
        <f t="shared" si="34"/>
        <v>0</v>
      </c>
      <c r="AC143" s="31">
        <f t="shared" si="35"/>
        <v>0</v>
      </c>
      <c r="AE143" s="15">
        <v>0.10314818816</v>
      </c>
      <c r="AF143" s="15">
        <v>0.25395198337000002</v>
      </c>
      <c r="AG143" s="39">
        <f t="shared" si="49"/>
        <v>0.59623059027629266</v>
      </c>
      <c r="AH143" s="39">
        <f t="shared" si="50"/>
        <v>1.4679263266521188</v>
      </c>
    </row>
    <row r="144" spans="1:34" ht="15" x14ac:dyDescent="0.25">
      <c r="A144" s="40" t="s">
        <v>328</v>
      </c>
      <c r="B144" t="s">
        <v>674</v>
      </c>
      <c r="C144" t="s">
        <v>63</v>
      </c>
      <c r="D144">
        <v>1.86428264192</v>
      </c>
      <c r="E144">
        <v>0</v>
      </c>
      <c r="F144">
        <v>0</v>
      </c>
      <c r="G144">
        <v>0</v>
      </c>
      <c r="H144" s="29">
        <f t="shared" si="36"/>
        <v>1.86428264192</v>
      </c>
      <c r="I144" s="31">
        <f t="shared" si="37"/>
        <v>0</v>
      </c>
      <c r="J144" s="31">
        <f t="shared" si="38"/>
        <v>0</v>
      </c>
      <c r="K144" s="31">
        <f t="shared" si="39"/>
        <v>0</v>
      </c>
      <c r="L144" s="31">
        <f t="shared" si="40"/>
        <v>100</v>
      </c>
      <c r="M144">
        <v>0</v>
      </c>
      <c r="N144">
        <v>1.400655671E-2</v>
      </c>
      <c r="O144" s="15">
        <f t="shared" si="41"/>
        <v>1.400655671E-2</v>
      </c>
      <c r="P144">
        <v>7.3117194560000001E-2</v>
      </c>
      <c r="Q144" s="29">
        <f t="shared" si="42"/>
        <v>8.7123751269999994E-2</v>
      </c>
      <c r="R144" s="31">
        <f t="shared" si="43"/>
        <v>0</v>
      </c>
      <c r="S144" s="31">
        <f t="shared" si="44"/>
        <v>0.75131079349506968</v>
      </c>
      <c r="T144" s="31">
        <f t="shared" si="45"/>
        <v>0.75131079349506968</v>
      </c>
      <c r="U144" s="31">
        <f t="shared" si="46"/>
        <v>3.922001574004764</v>
      </c>
      <c r="V144" s="31">
        <f t="shared" si="47"/>
        <v>4.6733123674998334</v>
      </c>
      <c r="X144" s="15">
        <v>0</v>
      </c>
      <c r="Y144" s="15">
        <v>0</v>
      </c>
      <c r="Z144" s="15">
        <v>0</v>
      </c>
      <c r="AA144" s="39">
        <f t="shared" si="48"/>
        <v>0</v>
      </c>
      <c r="AB144" s="31">
        <f t="shared" si="34"/>
        <v>0</v>
      </c>
      <c r="AC144" s="31">
        <f t="shared" si="35"/>
        <v>0</v>
      </c>
      <c r="AE144" s="15">
        <v>5.442545855E-2</v>
      </c>
      <c r="AF144" s="15">
        <v>3.102379077E-2</v>
      </c>
      <c r="AG144" s="39">
        <f t="shared" si="49"/>
        <v>2.9193780667264022</v>
      </c>
      <c r="AH144" s="39">
        <f t="shared" si="50"/>
        <v>1.6641141247793312</v>
      </c>
    </row>
    <row r="145" spans="1:34" ht="15" x14ac:dyDescent="0.25">
      <c r="A145" s="40" t="s">
        <v>166</v>
      </c>
      <c r="B145" t="s">
        <v>514</v>
      </c>
      <c r="C145" t="s">
        <v>63</v>
      </c>
      <c r="D145">
        <v>5.5348691348500001</v>
      </c>
      <c r="E145">
        <v>0</v>
      </c>
      <c r="F145">
        <v>0</v>
      </c>
      <c r="G145">
        <v>0</v>
      </c>
      <c r="H145" s="29">
        <f t="shared" si="36"/>
        <v>5.5348691348500001</v>
      </c>
      <c r="I145" s="31">
        <f t="shared" si="37"/>
        <v>0</v>
      </c>
      <c r="J145" s="31">
        <f t="shared" si="38"/>
        <v>0</v>
      </c>
      <c r="K145" s="31">
        <f t="shared" si="39"/>
        <v>0</v>
      </c>
      <c r="L145" s="31">
        <f t="shared" si="40"/>
        <v>100</v>
      </c>
      <c r="M145">
        <v>0.10913403886</v>
      </c>
      <c r="N145">
        <v>6.7102709649999995E-2</v>
      </c>
      <c r="O145" s="15">
        <f t="shared" si="41"/>
        <v>0.17623674850999999</v>
      </c>
      <c r="P145">
        <v>0.20380159155999999</v>
      </c>
      <c r="Q145" s="29">
        <f t="shared" si="42"/>
        <v>0.38003834006999998</v>
      </c>
      <c r="R145" s="31">
        <f t="shared" si="43"/>
        <v>1.9717546377536463</v>
      </c>
      <c r="S145" s="31">
        <f t="shared" si="44"/>
        <v>1.2123630751717591</v>
      </c>
      <c r="T145" s="31">
        <f t="shared" si="45"/>
        <v>3.184117712925405</v>
      </c>
      <c r="U145" s="31">
        <f t="shared" si="46"/>
        <v>3.6821392989542323</v>
      </c>
      <c r="V145" s="31">
        <f t="shared" si="47"/>
        <v>6.8662570118796378</v>
      </c>
      <c r="X145" s="15">
        <v>0</v>
      </c>
      <c r="Y145" s="15">
        <v>0</v>
      </c>
      <c r="Z145" s="15">
        <v>0</v>
      </c>
      <c r="AA145" s="39">
        <f t="shared" si="48"/>
        <v>0</v>
      </c>
      <c r="AB145" s="31">
        <f t="shared" si="34"/>
        <v>0</v>
      </c>
      <c r="AC145" s="31">
        <f t="shared" si="35"/>
        <v>0</v>
      </c>
      <c r="AE145" s="15">
        <v>0.13424960062999999</v>
      </c>
      <c r="AF145" s="15">
        <v>0.13258273672000001</v>
      </c>
      <c r="AG145" s="39">
        <f t="shared" si="49"/>
        <v>2.4255243865605554</v>
      </c>
      <c r="AH145" s="39">
        <f t="shared" si="50"/>
        <v>2.3954086987386942</v>
      </c>
    </row>
    <row r="146" spans="1:34" ht="15" x14ac:dyDescent="0.25">
      <c r="A146" s="40" t="s">
        <v>303</v>
      </c>
      <c r="B146" t="s">
        <v>650</v>
      </c>
      <c r="C146" t="s">
        <v>63</v>
      </c>
      <c r="D146">
        <v>6.8634537026600002</v>
      </c>
      <c r="E146">
        <v>0</v>
      </c>
      <c r="F146">
        <v>0</v>
      </c>
      <c r="G146">
        <v>0</v>
      </c>
      <c r="H146" s="29">
        <f t="shared" si="36"/>
        <v>6.8634537026600002</v>
      </c>
      <c r="I146" s="31">
        <f t="shared" si="37"/>
        <v>0</v>
      </c>
      <c r="J146" s="31">
        <f t="shared" si="38"/>
        <v>0</v>
      </c>
      <c r="K146" s="31">
        <f t="shared" si="39"/>
        <v>0</v>
      </c>
      <c r="L146" s="31">
        <f t="shared" si="40"/>
        <v>100</v>
      </c>
      <c r="M146">
        <v>0.18169602834000001</v>
      </c>
      <c r="N146">
        <v>0.169594095</v>
      </c>
      <c r="O146" s="15">
        <f t="shared" si="41"/>
        <v>0.35129012333999998</v>
      </c>
      <c r="P146">
        <v>0.57858098212999998</v>
      </c>
      <c r="Q146" s="29">
        <f t="shared" si="42"/>
        <v>0.92987110546999996</v>
      </c>
      <c r="R146" s="31">
        <f t="shared" si="43"/>
        <v>2.6472973551141155</v>
      </c>
      <c r="S146" s="31">
        <f t="shared" si="44"/>
        <v>2.4709731040259237</v>
      </c>
      <c r="T146" s="31">
        <f t="shared" si="45"/>
        <v>5.1182704591400388</v>
      </c>
      <c r="U146" s="31">
        <f t="shared" si="46"/>
        <v>8.4298810365073944</v>
      </c>
      <c r="V146" s="31">
        <f t="shared" si="47"/>
        <v>13.548151495647435</v>
      </c>
      <c r="X146" s="15">
        <v>0</v>
      </c>
      <c r="Y146" s="15">
        <v>0</v>
      </c>
      <c r="Z146" s="15">
        <v>0</v>
      </c>
      <c r="AA146" s="39">
        <f t="shared" si="48"/>
        <v>0</v>
      </c>
      <c r="AB146" s="31">
        <f t="shared" si="34"/>
        <v>0</v>
      </c>
      <c r="AC146" s="31">
        <f t="shared" si="35"/>
        <v>0</v>
      </c>
      <c r="AE146" s="15">
        <v>0.14389888563</v>
      </c>
      <c r="AF146" s="15">
        <v>0.32983029986000001</v>
      </c>
      <c r="AG146" s="39">
        <f t="shared" si="49"/>
        <v>2.0965958519430319</v>
      </c>
      <c r="AH146" s="39">
        <f t="shared" si="50"/>
        <v>4.8056024583100339</v>
      </c>
    </row>
    <row r="147" spans="1:34" ht="15" x14ac:dyDescent="0.25">
      <c r="A147" s="40" t="s">
        <v>165</v>
      </c>
      <c r="B147" t="s">
        <v>513</v>
      </c>
      <c r="C147" t="s">
        <v>63</v>
      </c>
      <c r="D147">
        <v>1.9232286149</v>
      </c>
      <c r="E147">
        <v>0</v>
      </c>
      <c r="F147">
        <v>0</v>
      </c>
      <c r="G147">
        <v>0</v>
      </c>
      <c r="H147" s="29">
        <f t="shared" si="36"/>
        <v>1.9232286149</v>
      </c>
      <c r="I147" s="31">
        <f t="shared" si="37"/>
        <v>0</v>
      </c>
      <c r="J147" s="31">
        <f t="shared" si="38"/>
        <v>0</v>
      </c>
      <c r="K147" s="31">
        <f t="shared" si="39"/>
        <v>0</v>
      </c>
      <c r="L147" s="31">
        <f t="shared" si="40"/>
        <v>100</v>
      </c>
      <c r="M147">
        <v>0</v>
      </c>
      <c r="N147">
        <v>0</v>
      </c>
      <c r="O147" s="15">
        <f t="shared" si="41"/>
        <v>0</v>
      </c>
      <c r="P147">
        <v>3.9559921540000001E-2</v>
      </c>
      <c r="Q147" s="29">
        <f t="shared" si="42"/>
        <v>3.9559921540000001E-2</v>
      </c>
      <c r="R147" s="31">
        <f t="shared" si="43"/>
        <v>0</v>
      </c>
      <c r="S147" s="31">
        <f t="shared" si="44"/>
        <v>0</v>
      </c>
      <c r="T147" s="31">
        <f t="shared" si="45"/>
        <v>0</v>
      </c>
      <c r="U147" s="31">
        <f t="shared" si="46"/>
        <v>2.0569536680930129</v>
      </c>
      <c r="V147" s="31">
        <f t="shared" si="47"/>
        <v>2.0569536680930129</v>
      </c>
      <c r="X147" s="15">
        <v>0</v>
      </c>
      <c r="Y147" s="15">
        <v>0</v>
      </c>
      <c r="Z147" s="15">
        <v>0</v>
      </c>
      <c r="AA147" s="39">
        <f t="shared" si="48"/>
        <v>0</v>
      </c>
      <c r="AB147" s="31">
        <f t="shared" si="34"/>
        <v>0</v>
      </c>
      <c r="AC147" s="31">
        <f t="shared" si="35"/>
        <v>0</v>
      </c>
      <c r="AE147" s="15">
        <v>1.32111997E-3</v>
      </c>
      <c r="AF147" s="15">
        <v>2.6071561390000001E-2</v>
      </c>
      <c r="AG147" s="39">
        <f t="shared" si="49"/>
        <v>6.8692819967671542E-2</v>
      </c>
      <c r="AH147" s="39">
        <f t="shared" si="50"/>
        <v>1.3556142617686466</v>
      </c>
    </row>
    <row r="148" spans="1:34" ht="15" x14ac:dyDescent="0.25">
      <c r="A148" s="40" t="s">
        <v>138</v>
      </c>
      <c r="B148" t="s">
        <v>486</v>
      </c>
      <c r="C148" t="s">
        <v>63</v>
      </c>
      <c r="D148">
        <v>0.56837608360699998</v>
      </c>
      <c r="E148">
        <v>0</v>
      </c>
      <c r="F148">
        <v>0</v>
      </c>
      <c r="G148">
        <v>0</v>
      </c>
      <c r="H148" s="29">
        <f t="shared" si="36"/>
        <v>0.56837608360699998</v>
      </c>
      <c r="I148" s="31">
        <f t="shared" si="37"/>
        <v>0</v>
      </c>
      <c r="J148" s="31">
        <f t="shared" si="38"/>
        <v>0</v>
      </c>
      <c r="K148" s="31">
        <f t="shared" si="39"/>
        <v>0</v>
      </c>
      <c r="L148" s="31">
        <f t="shared" si="40"/>
        <v>100</v>
      </c>
      <c r="M148">
        <v>3.523612089E-2</v>
      </c>
      <c r="N148">
        <v>9.3919236199999992E-3</v>
      </c>
      <c r="O148" s="15">
        <f t="shared" si="41"/>
        <v>4.4628044509999999E-2</v>
      </c>
      <c r="P148">
        <v>6.191674623E-2</v>
      </c>
      <c r="Q148" s="29">
        <f t="shared" si="42"/>
        <v>0.10654479074000001</v>
      </c>
      <c r="R148" s="31">
        <f t="shared" si="43"/>
        <v>6.1994376445937496</v>
      </c>
      <c r="S148" s="31">
        <f t="shared" si="44"/>
        <v>1.652413585103272</v>
      </c>
      <c r="T148" s="31">
        <f t="shared" si="45"/>
        <v>7.8518512296970213</v>
      </c>
      <c r="U148" s="31">
        <f t="shared" si="46"/>
        <v>10.893622728997855</v>
      </c>
      <c r="V148" s="31">
        <f t="shared" si="47"/>
        <v>18.745473958694877</v>
      </c>
      <c r="X148" s="15">
        <v>0</v>
      </c>
      <c r="Y148" s="15">
        <v>0</v>
      </c>
      <c r="Z148" s="15">
        <v>0</v>
      </c>
      <c r="AA148" s="39">
        <f t="shared" si="48"/>
        <v>0</v>
      </c>
      <c r="AB148" s="31">
        <f t="shared" si="34"/>
        <v>0</v>
      </c>
      <c r="AC148" s="31">
        <f t="shared" si="35"/>
        <v>0</v>
      </c>
      <c r="AE148" s="15">
        <v>3.134072223E-2</v>
      </c>
      <c r="AF148" s="15">
        <v>4.150196565E-2</v>
      </c>
      <c r="AG148" s="39">
        <f t="shared" si="49"/>
        <v>5.5140818084932546</v>
      </c>
      <c r="AH148" s="39">
        <f t="shared" si="50"/>
        <v>7.3018493998942198</v>
      </c>
    </row>
    <row r="149" spans="1:34" ht="15" x14ac:dyDescent="0.25">
      <c r="A149" s="40" t="s">
        <v>167</v>
      </c>
      <c r="B149" t="s">
        <v>515</v>
      </c>
      <c r="C149" t="s">
        <v>63</v>
      </c>
      <c r="D149">
        <v>0.66457846830599998</v>
      </c>
      <c r="E149">
        <v>0</v>
      </c>
      <c r="F149">
        <v>0</v>
      </c>
      <c r="G149">
        <v>0</v>
      </c>
      <c r="H149" s="29">
        <f t="shared" si="36"/>
        <v>0.66457846830599998</v>
      </c>
      <c r="I149" s="31">
        <f t="shared" si="37"/>
        <v>0</v>
      </c>
      <c r="J149" s="31">
        <f t="shared" si="38"/>
        <v>0</v>
      </c>
      <c r="K149" s="31">
        <f t="shared" si="39"/>
        <v>0</v>
      </c>
      <c r="L149" s="31">
        <f t="shared" si="40"/>
        <v>100</v>
      </c>
      <c r="M149">
        <v>3.393885428E-2</v>
      </c>
      <c r="N149">
        <v>9.7882225099999998E-3</v>
      </c>
      <c r="O149" s="15">
        <f t="shared" si="41"/>
        <v>4.372707679E-2</v>
      </c>
      <c r="P149">
        <v>3.5003646749999999E-2</v>
      </c>
      <c r="Q149" s="29">
        <f t="shared" si="42"/>
        <v>7.8730723539999992E-2</v>
      </c>
      <c r="R149" s="31">
        <f t="shared" si="43"/>
        <v>5.1068242349935904</v>
      </c>
      <c r="S149" s="31">
        <f t="shared" si="44"/>
        <v>1.4728467708185045</v>
      </c>
      <c r="T149" s="31">
        <f t="shared" si="45"/>
        <v>6.5796710058120951</v>
      </c>
      <c r="U149" s="31">
        <f t="shared" si="46"/>
        <v>5.2670449644906103</v>
      </c>
      <c r="V149" s="31">
        <f t="shared" si="47"/>
        <v>11.846715970302704</v>
      </c>
      <c r="X149" s="15">
        <v>0</v>
      </c>
      <c r="Y149" s="15">
        <v>0</v>
      </c>
      <c r="Z149" s="15">
        <v>0</v>
      </c>
      <c r="AA149" s="39">
        <f t="shared" si="48"/>
        <v>0</v>
      </c>
      <c r="AB149" s="31">
        <f t="shared" si="34"/>
        <v>0</v>
      </c>
      <c r="AC149" s="31">
        <f t="shared" si="35"/>
        <v>0</v>
      </c>
      <c r="AE149" s="15">
        <v>2.7463383130000001E-2</v>
      </c>
      <c r="AF149" s="15">
        <v>1.6928290240000001E-2</v>
      </c>
      <c r="AG149" s="39">
        <f t="shared" si="49"/>
        <v>4.1324515372885511</v>
      </c>
      <c r="AH149" s="39">
        <f t="shared" si="50"/>
        <v>2.5472221938140649</v>
      </c>
    </row>
    <row r="150" spans="1:34" ht="15" x14ac:dyDescent="0.25">
      <c r="A150" s="40" t="s">
        <v>168</v>
      </c>
      <c r="B150" t="s">
        <v>516</v>
      </c>
      <c r="C150" t="s">
        <v>63</v>
      </c>
      <c r="D150">
        <v>7.4768446849100001E-2</v>
      </c>
      <c r="E150">
        <v>0</v>
      </c>
      <c r="F150">
        <v>0</v>
      </c>
      <c r="G150">
        <v>0</v>
      </c>
      <c r="H150" s="29">
        <f t="shared" si="36"/>
        <v>7.4768446849100001E-2</v>
      </c>
      <c r="I150" s="31">
        <f t="shared" si="37"/>
        <v>0</v>
      </c>
      <c r="J150" s="31">
        <f t="shared" si="38"/>
        <v>0</v>
      </c>
      <c r="K150" s="31">
        <f t="shared" si="39"/>
        <v>0</v>
      </c>
      <c r="L150" s="31">
        <f t="shared" si="40"/>
        <v>100</v>
      </c>
      <c r="M150">
        <v>0</v>
      </c>
      <c r="N150">
        <v>0</v>
      </c>
      <c r="O150" s="15">
        <f t="shared" si="41"/>
        <v>0</v>
      </c>
      <c r="P150">
        <v>2.7194019739999999E-2</v>
      </c>
      <c r="Q150" s="29">
        <f t="shared" si="42"/>
        <v>2.7194019739999999E-2</v>
      </c>
      <c r="R150" s="31">
        <f t="shared" si="43"/>
        <v>0</v>
      </c>
      <c r="S150" s="31">
        <f t="shared" si="44"/>
        <v>0</v>
      </c>
      <c r="T150" s="31">
        <f t="shared" si="45"/>
        <v>0</v>
      </c>
      <c r="U150" s="31">
        <f t="shared" si="46"/>
        <v>36.370983865538648</v>
      </c>
      <c r="V150" s="31">
        <f t="shared" si="47"/>
        <v>36.370983865538648</v>
      </c>
      <c r="X150" s="15">
        <v>0</v>
      </c>
      <c r="Y150" s="15">
        <v>0</v>
      </c>
      <c r="Z150" s="15">
        <v>0</v>
      </c>
      <c r="AA150" s="39">
        <f t="shared" si="48"/>
        <v>0</v>
      </c>
      <c r="AB150" s="31">
        <f t="shared" si="34"/>
        <v>0</v>
      </c>
      <c r="AC150" s="31">
        <f t="shared" si="35"/>
        <v>0</v>
      </c>
      <c r="AE150" s="15">
        <v>0</v>
      </c>
      <c r="AF150" s="15">
        <v>3.490669666E-2</v>
      </c>
      <c r="AG150" s="39">
        <f t="shared" si="49"/>
        <v>0</v>
      </c>
      <c r="AH150" s="39">
        <f t="shared" si="50"/>
        <v>46.686400655680032</v>
      </c>
    </row>
    <row r="151" spans="1:34" ht="15" x14ac:dyDescent="0.25">
      <c r="A151" s="40" t="s">
        <v>169</v>
      </c>
      <c r="B151" t="s">
        <v>517</v>
      </c>
      <c r="C151" t="s">
        <v>63</v>
      </c>
      <c r="D151">
        <v>1.6047445944600001</v>
      </c>
      <c r="E151">
        <v>0</v>
      </c>
      <c r="F151">
        <v>0</v>
      </c>
      <c r="G151">
        <v>0</v>
      </c>
      <c r="H151" s="29">
        <f t="shared" si="36"/>
        <v>1.6047445944600001</v>
      </c>
      <c r="I151" s="31">
        <f t="shared" si="37"/>
        <v>0</v>
      </c>
      <c r="J151" s="31">
        <f t="shared" si="38"/>
        <v>0</v>
      </c>
      <c r="K151" s="31">
        <f t="shared" si="39"/>
        <v>0</v>
      </c>
      <c r="L151" s="31">
        <f t="shared" si="40"/>
        <v>100</v>
      </c>
      <c r="M151">
        <v>4.9495200700000004E-3</v>
      </c>
      <c r="N151">
        <v>7.9518050999999995E-4</v>
      </c>
      <c r="O151" s="15">
        <f t="shared" si="41"/>
        <v>5.7447005800000004E-3</v>
      </c>
      <c r="P151">
        <v>0.12940503408000001</v>
      </c>
      <c r="Q151" s="29">
        <f t="shared" si="42"/>
        <v>0.13514973466000002</v>
      </c>
      <c r="R151" s="31">
        <f t="shared" si="43"/>
        <v>0.3084303936643279</v>
      </c>
      <c r="S151" s="31">
        <f t="shared" si="44"/>
        <v>4.9551842252354178E-2</v>
      </c>
      <c r="T151" s="31">
        <f t="shared" si="45"/>
        <v>0.35798223591668205</v>
      </c>
      <c r="U151" s="31">
        <f t="shared" si="46"/>
        <v>8.0639021640415667</v>
      </c>
      <c r="V151" s="31">
        <f t="shared" si="47"/>
        <v>8.42188439995825</v>
      </c>
      <c r="X151" s="15">
        <v>0</v>
      </c>
      <c r="Y151" s="15">
        <v>0</v>
      </c>
      <c r="Z151" s="15">
        <v>0</v>
      </c>
      <c r="AA151" s="39">
        <f t="shared" si="48"/>
        <v>0</v>
      </c>
      <c r="AB151" s="31">
        <f t="shared" si="34"/>
        <v>0</v>
      </c>
      <c r="AC151" s="31">
        <f t="shared" si="35"/>
        <v>0</v>
      </c>
      <c r="AE151" s="15">
        <v>4.5695190920000003E-2</v>
      </c>
      <c r="AF151" s="15">
        <v>8.9230206179999993E-2</v>
      </c>
      <c r="AG151" s="39">
        <f t="shared" si="49"/>
        <v>2.8475055206761133</v>
      </c>
      <c r="AH151" s="39">
        <f t="shared" si="50"/>
        <v>5.5603992366165995</v>
      </c>
    </row>
    <row r="152" spans="1:34" ht="15" x14ac:dyDescent="0.25">
      <c r="A152" s="40" t="s">
        <v>331</v>
      </c>
      <c r="B152" t="s">
        <v>677</v>
      </c>
      <c r="C152" t="s">
        <v>64</v>
      </c>
      <c r="D152">
        <v>1.49825475655</v>
      </c>
      <c r="E152">
        <v>0</v>
      </c>
      <c r="F152">
        <v>0</v>
      </c>
      <c r="G152">
        <v>0</v>
      </c>
      <c r="H152" s="29">
        <f t="shared" si="36"/>
        <v>1.49825475655</v>
      </c>
      <c r="I152" s="31">
        <f t="shared" si="37"/>
        <v>0</v>
      </c>
      <c r="J152" s="31">
        <f t="shared" si="38"/>
        <v>0</v>
      </c>
      <c r="K152" s="31">
        <f t="shared" si="39"/>
        <v>0</v>
      </c>
      <c r="L152" s="31">
        <f t="shared" si="40"/>
        <v>100</v>
      </c>
      <c r="M152">
        <v>4.0139234060000001E-2</v>
      </c>
      <c r="N152">
        <v>2.7261040010000001E-2</v>
      </c>
      <c r="O152" s="15">
        <f t="shared" si="41"/>
        <v>6.7400274070000002E-2</v>
      </c>
      <c r="P152">
        <v>9.9425572089999997E-2</v>
      </c>
      <c r="Q152" s="29">
        <f t="shared" si="42"/>
        <v>0.16682584616000001</v>
      </c>
      <c r="R152" s="31">
        <f t="shared" si="43"/>
        <v>2.6790660189477911</v>
      </c>
      <c r="S152" s="31">
        <f t="shared" si="44"/>
        <v>1.8195196705247532</v>
      </c>
      <c r="T152" s="31">
        <f t="shared" si="45"/>
        <v>4.4985856894725433</v>
      </c>
      <c r="U152" s="31">
        <f t="shared" si="46"/>
        <v>6.6360925373562765</v>
      </c>
      <c r="V152" s="31">
        <f t="shared" si="47"/>
        <v>11.134678226828822</v>
      </c>
      <c r="X152" s="15">
        <v>0</v>
      </c>
      <c r="Y152" s="15">
        <v>0</v>
      </c>
      <c r="Z152" s="15">
        <v>0</v>
      </c>
      <c r="AA152" s="39">
        <f t="shared" si="48"/>
        <v>0</v>
      </c>
      <c r="AB152" s="31">
        <f t="shared" si="34"/>
        <v>0</v>
      </c>
      <c r="AC152" s="31">
        <f t="shared" si="35"/>
        <v>0</v>
      </c>
      <c r="AE152" s="15">
        <v>5.2716809179999997E-2</v>
      </c>
      <c r="AF152" s="15">
        <v>7.1968782140000007E-2</v>
      </c>
      <c r="AG152" s="39">
        <f t="shared" si="49"/>
        <v>3.518547760288103</v>
      </c>
      <c r="AH152" s="39">
        <f t="shared" si="50"/>
        <v>4.8035076695315171</v>
      </c>
    </row>
    <row r="153" spans="1:34" ht="15" x14ac:dyDescent="0.25">
      <c r="A153" s="40" t="s">
        <v>372</v>
      </c>
      <c r="B153" t="s">
        <v>716</v>
      </c>
      <c r="C153" t="s">
        <v>51</v>
      </c>
      <c r="D153">
        <v>60.962146387300002</v>
      </c>
      <c r="E153">
        <v>34.410458490789999</v>
      </c>
      <c r="F153">
        <v>0.69755412555999996</v>
      </c>
      <c r="G153">
        <v>1.14906854733</v>
      </c>
      <c r="H153" s="29">
        <f t="shared" si="36"/>
        <v>24.705065223620004</v>
      </c>
      <c r="I153" s="31">
        <f t="shared" si="37"/>
        <v>56.445615074272695</v>
      </c>
      <c r="J153" s="31">
        <f t="shared" si="38"/>
        <v>1.1442414135623653</v>
      </c>
      <c r="K153" s="31">
        <f t="shared" si="39"/>
        <v>1.8848885996070845</v>
      </c>
      <c r="L153" s="31">
        <f t="shared" si="40"/>
        <v>40.525254912557848</v>
      </c>
      <c r="M153">
        <v>0</v>
      </c>
      <c r="N153">
        <v>3.9628952049999999E-2</v>
      </c>
      <c r="O153" s="15">
        <f t="shared" si="41"/>
        <v>3.9628952049999999E-2</v>
      </c>
      <c r="P153">
        <v>0.60415383841000003</v>
      </c>
      <c r="Q153" s="29">
        <f t="shared" si="42"/>
        <v>0.64378279045999998</v>
      </c>
      <c r="R153" s="31">
        <f t="shared" si="43"/>
        <v>0</v>
      </c>
      <c r="S153" s="31">
        <f t="shared" si="44"/>
        <v>6.5005834601413806E-2</v>
      </c>
      <c r="T153" s="31">
        <f t="shared" si="45"/>
        <v>6.5005834601413806E-2</v>
      </c>
      <c r="U153" s="31">
        <f t="shared" si="46"/>
        <v>0.99103111391737508</v>
      </c>
      <c r="V153" s="31">
        <f t="shared" si="47"/>
        <v>1.0560369485187888</v>
      </c>
      <c r="X153" s="15">
        <v>35.232032685679997</v>
      </c>
      <c r="Y153" s="15">
        <v>1.03593352615</v>
      </c>
      <c r="Z153" s="15">
        <v>0.32329392191</v>
      </c>
      <c r="AA153" s="39">
        <f t="shared" si="48"/>
        <v>57.793294320456781</v>
      </c>
      <c r="AB153" s="31">
        <f t="shared" si="34"/>
        <v>1.6993061884149996</v>
      </c>
      <c r="AC153" s="31">
        <f t="shared" si="35"/>
        <v>0.53031912599676856</v>
      </c>
      <c r="AE153" s="15">
        <v>1.00037676E-2</v>
      </c>
      <c r="AF153" s="15">
        <v>0.20702054612000001</v>
      </c>
      <c r="AG153" s="39">
        <f t="shared" si="49"/>
        <v>1.6409802135976044E-2</v>
      </c>
      <c r="AH153" s="39">
        <f t="shared" si="50"/>
        <v>0.33958867656130914</v>
      </c>
    </row>
    <row r="154" spans="1:34" ht="15" x14ac:dyDescent="0.25">
      <c r="A154" s="40" t="s">
        <v>143</v>
      </c>
      <c r="B154" t="s">
        <v>491</v>
      </c>
      <c r="C154" t="s">
        <v>64</v>
      </c>
      <c r="D154">
        <v>8.1937674126999998</v>
      </c>
      <c r="E154">
        <v>0</v>
      </c>
      <c r="F154">
        <v>0</v>
      </c>
      <c r="G154">
        <v>0</v>
      </c>
      <c r="H154" s="29">
        <f t="shared" si="36"/>
        <v>8.1937674126999998</v>
      </c>
      <c r="I154" s="31">
        <f t="shared" si="37"/>
        <v>0</v>
      </c>
      <c r="J154" s="31">
        <f t="shared" si="38"/>
        <v>0</v>
      </c>
      <c r="K154" s="31">
        <f t="shared" si="39"/>
        <v>0</v>
      </c>
      <c r="L154" s="31">
        <f t="shared" si="40"/>
        <v>100</v>
      </c>
      <c r="M154">
        <v>0.34513012156</v>
      </c>
      <c r="N154">
        <v>0.37394235476999999</v>
      </c>
      <c r="O154" s="15">
        <f t="shared" si="41"/>
        <v>0.71907247633000004</v>
      </c>
      <c r="P154">
        <v>1.1389133275400001</v>
      </c>
      <c r="Q154" s="29">
        <f t="shared" si="42"/>
        <v>1.8579858038700001</v>
      </c>
      <c r="R154" s="31">
        <f t="shared" si="43"/>
        <v>4.2121054232643047</v>
      </c>
      <c r="S154" s="31">
        <f t="shared" si="44"/>
        <v>4.563741389466399</v>
      </c>
      <c r="T154" s="31">
        <f t="shared" si="45"/>
        <v>8.7758468127307054</v>
      </c>
      <c r="U154" s="31">
        <f t="shared" si="46"/>
        <v>13.899751728060181</v>
      </c>
      <c r="V154" s="31">
        <f t="shared" si="47"/>
        <v>22.675598540790883</v>
      </c>
      <c r="X154" s="15">
        <v>0</v>
      </c>
      <c r="Y154" s="15">
        <v>0</v>
      </c>
      <c r="Z154" s="15">
        <v>0</v>
      </c>
      <c r="AA154" s="39">
        <f t="shared" si="48"/>
        <v>0</v>
      </c>
      <c r="AB154" s="31">
        <f t="shared" si="34"/>
        <v>0</v>
      </c>
      <c r="AC154" s="31">
        <f t="shared" si="35"/>
        <v>0</v>
      </c>
      <c r="AE154" s="15">
        <v>0.86076144997000004</v>
      </c>
      <c r="AF154" s="15">
        <v>0.59506212081999998</v>
      </c>
      <c r="AG154" s="39">
        <f t="shared" si="49"/>
        <v>10.505075463038596</v>
      </c>
      <c r="AH154" s="39">
        <f t="shared" si="50"/>
        <v>7.262375057140118</v>
      </c>
    </row>
    <row r="155" spans="1:34" ht="15" x14ac:dyDescent="0.25">
      <c r="A155" s="40" t="s">
        <v>335</v>
      </c>
      <c r="B155" t="s">
        <v>681</v>
      </c>
      <c r="C155" t="s">
        <v>64</v>
      </c>
      <c r="D155">
        <v>5.74147708966</v>
      </c>
      <c r="E155">
        <v>0</v>
      </c>
      <c r="F155">
        <v>0</v>
      </c>
      <c r="G155">
        <v>0</v>
      </c>
      <c r="H155" s="29">
        <f t="shared" si="36"/>
        <v>5.74147708966</v>
      </c>
      <c r="I155" s="31">
        <f t="shared" si="37"/>
        <v>0</v>
      </c>
      <c r="J155" s="31">
        <f t="shared" si="38"/>
        <v>0</v>
      </c>
      <c r="K155" s="31">
        <f t="shared" si="39"/>
        <v>0</v>
      </c>
      <c r="L155" s="31">
        <f t="shared" si="40"/>
        <v>100</v>
      </c>
      <c r="M155">
        <v>0</v>
      </c>
      <c r="N155">
        <v>0</v>
      </c>
      <c r="O155" s="15">
        <f t="shared" si="41"/>
        <v>0</v>
      </c>
      <c r="P155">
        <v>3.2209105139999999E-2</v>
      </c>
      <c r="Q155" s="29">
        <f t="shared" si="42"/>
        <v>3.2209105139999999E-2</v>
      </c>
      <c r="R155" s="31">
        <f t="shared" si="43"/>
        <v>0</v>
      </c>
      <c r="S155" s="31">
        <f t="shared" si="44"/>
        <v>0</v>
      </c>
      <c r="T155" s="31">
        <f t="shared" si="45"/>
        <v>0</v>
      </c>
      <c r="U155" s="31">
        <f t="shared" si="46"/>
        <v>0.56098987485304697</v>
      </c>
      <c r="V155" s="31">
        <f t="shared" si="47"/>
        <v>0.56098987485304697</v>
      </c>
      <c r="X155" s="15">
        <v>0</v>
      </c>
      <c r="Y155" s="15">
        <v>0</v>
      </c>
      <c r="Z155" s="15">
        <v>0</v>
      </c>
      <c r="AA155" s="39">
        <f t="shared" si="48"/>
        <v>0</v>
      </c>
      <c r="AB155" s="31">
        <f t="shared" si="34"/>
        <v>0</v>
      </c>
      <c r="AC155" s="31">
        <f t="shared" si="35"/>
        <v>0</v>
      </c>
      <c r="AE155" s="15">
        <v>2.645955E-5</v>
      </c>
      <c r="AF155" s="15">
        <v>2.720779341E-2</v>
      </c>
      <c r="AG155" s="39">
        <f t="shared" si="49"/>
        <v>4.6084917847450448E-4</v>
      </c>
      <c r="AH155" s="39">
        <f t="shared" si="50"/>
        <v>0.47388142432892993</v>
      </c>
    </row>
    <row r="156" spans="1:34" ht="15" x14ac:dyDescent="0.25">
      <c r="A156" s="40" t="s">
        <v>336</v>
      </c>
      <c r="B156" t="s">
        <v>682</v>
      </c>
      <c r="C156" t="s">
        <v>64</v>
      </c>
      <c r="D156">
        <v>11.068333433899999</v>
      </c>
      <c r="E156">
        <v>0</v>
      </c>
      <c r="F156">
        <v>0</v>
      </c>
      <c r="G156">
        <v>0</v>
      </c>
      <c r="H156" s="29">
        <f t="shared" si="36"/>
        <v>11.068333433899999</v>
      </c>
      <c r="I156" s="31">
        <f t="shared" si="37"/>
        <v>0</v>
      </c>
      <c r="J156" s="31">
        <f t="shared" si="38"/>
        <v>0</v>
      </c>
      <c r="K156" s="31">
        <f t="shared" si="39"/>
        <v>0</v>
      </c>
      <c r="L156" s="31">
        <f t="shared" si="40"/>
        <v>100</v>
      </c>
      <c r="M156">
        <v>0</v>
      </c>
      <c r="N156">
        <v>0</v>
      </c>
      <c r="O156" s="15">
        <f t="shared" si="41"/>
        <v>0</v>
      </c>
      <c r="P156">
        <v>0.25799144672000002</v>
      </c>
      <c r="Q156" s="29">
        <f t="shared" si="42"/>
        <v>0.25799144672000002</v>
      </c>
      <c r="R156" s="31">
        <f t="shared" si="43"/>
        <v>0</v>
      </c>
      <c r="S156" s="31">
        <f t="shared" si="44"/>
        <v>0</v>
      </c>
      <c r="T156" s="31">
        <f t="shared" si="45"/>
        <v>0</v>
      </c>
      <c r="U156" s="31">
        <f t="shared" si="46"/>
        <v>2.3308969526507575</v>
      </c>
      <c r="V156" s="31">
        <f t="shared" si="47"/>
        <v>2.3308969526507575</v>
      </c>
      <c r="X156" s="15">
        <v>0</v>
      </c>
      <c r="Y156" s="15">
        <v>0</v>
      </c>
      <c r="Z156" s="15">
        <v>0</v>
      </c>
      <c r="AA156" s="39">
        <f t="shared" si="48"/>
        <v>0</v>
      </c>
      <c r="AB156" s="31">
        <f t="shared" si="34"/>
        <v>0</v>
      </c>
      <c r="AC156" s="31">
        <f t="shared" si="35"/>
        <v>0</v>
      </c>
      <c r="AE156" s="15">
        <v>6.8315152919999997E-2</v>
      </c>
      <c r="AF156" s="15">
        <v>0.17304608419</v>
      </c>
      <c r="AG156" s="39">
        <f t="shared" si="49"/>
        <v>0.61721263935512571</v>
      </c>
      <c r="AH156" s="39">
        <f t="shared" si="50"/>
        <v>1.5634339643219992</v>
      </c>
    </row>
    <row r="157" spans="1:34" ht="15" x14ac:dyDescent="0.25">
      <c r="A157" s="40" t="s">
        <v>337</v>
      </c>
      <c r="B157" t="s">
        <v>683</v>
      </c>
      <c r="C157" t="s">
        <v>64</v>
      </c>
      <c r="D157">
        <v>2.88808533048</v>
      </c>
      <c r="E157">
        <v>0</v>
      </c>
      <c r="F157">
        <v>0</v>
      </c>
      <c r="G157">
        <v>0</v>
      </c>
      <c r="H157" s="29">
        <f t="shared" si="36"/>
        <v>2.88808533048</v>
      </c>
      <c r="I157" s="31">
        <f t="shared" si="37"/>
        <v>0</v>
      </c>
      <c r="J157" s="31">
        <f t="shared" si="38"/>
        <v>0</v>
      </c>
      <c r="K157" s="31">
        <f t="shared" si="39"/>
        <v>0</v>
      </c>
      <c r="L157" s="31">
        <f t="shared" si="40"/>
        <v>100</v>
      </c>
      <c r="M157">
        <v>4.1362255600000002E-2</v>
      </c>
      <c r="N157">
        <v>5.0290242220000003E-2</v>
      </c>
      <c r="O157" s="15">
        <f t="shared" si="41"/>
        <v>9.1652497820000012E-2</v>
      </c>
      <c r="P157">
        <v>0.11006372146</v>
      </c>
      <c r="Q157" s="29">
        <f t="shared" si="42"/>
        <v>0.20171621928</v>
      </c>
      <c r="R157" s="31">
        <f t="shared" si="43"/>
        <v>1.4321687508147687</v>
      </c>
      <c r="S157" s="31">
        <f t="shared" si="44"/>
        <v>1.7413004279773743</v>
      </c>
      <c r="T157" s="31">
        <f t="shared" si="45"/>
        <v>3.1734691787921432</v>
      </c>
      <c r="U157" s="31">
        <f t="shared" si="46"/>
        <v>3.8109580869519322</v>
      </c>
      <c r="V157" s="31">
        <f t="shared" si="47"/>
        <v>6.9844272657440758</v>
      </c>
      <c r="X157" s="15">
        <v>0</v>
      </c>
      <c r="Y157" s="15">
        <v>0</v>
      </c>
      <c r="Z157" s="15">
        <v>0</v>
      </c>
      <c r="AA157" s="39">
        <f t="shared" si="48"/>
        <v>0</v>
      </c>
      <c r="AB157" s="31">
        <f t="shared" si="34"/>
        <v>0</v>
      </c>
      <c r="AC157" s="31">
        <f t="shared" si="35"/>
        <v>0</v>
      </c>
      <c r="AE157" s="15">
        <v>9.9713515729999994E-2</v>
      </c>
      <c r="AF157" s="15">
        <v>5.9039634059999999E-2</v>
      </c>
      <c r="AG157" s="39">
        <f t="shared" si="49"/>
        <v>3.4525820507328149</v>
      </c>
      <c r="AH157" s="39">
        <f t="shared" si="50"/>
        <v>2.0442482580730261</v>
      </c>
    </row>
    <row r="158" spans="1:34" ht="15" x14ac:dyDescent="0.25">
      <c r="A158" s="40" t="s">
        <v>106</v>
      </c>
      <c r="B158" t="s">
        <v>454</v>
      </c>
      <c r="C158" t="s">
        <v>63</v>
      </c>
      <c r="D158">
        <v>3.8451383849999998</v>
      </c>
      <c r="E158">
        <v>0</v>
      </c>
      <c r="F158">
        <v>0</v>
      </c>
      <c r="G158">
        <v>0</v>
      </c>
      <c r="H158" s="29">
        <f t="shared" si="36"/>
        <v>3.8451383849999998</v>
      </c>
      <c r="I158" s="31">
        <f t="shared" si="37"/>
        <v>0</v>
      </c>
      <c r="J158" s="31">
        <f t="shared" si="38"/>
        <v>0</v>
      </c>
      <c r="K158" s="31">
        <f t="shared" si="39"/>
        <v>0</v>
      </c>
      <c r="L158" s="31">
        <f t="shared" si="40"/>
        <v>100</v>
      </c>
      <c r="M158">
        <v>0.60826168654000001</v>
      </c>
      <c r="N158">
        <v>0.14713562129999999</v>
      </c>
      <c r="O158" s="15">
        <f t="shared" si="41"/>
        <v>0.75539730784000003</v>
      </c>
      <c r="P158">
        <v>1.02642511901</v>
      </c>
      <c r="Q158" s="29">
        <f t="shared" si="42"/>
        <v>1.78182242685</v>
      </c>
      <c r="R158" s="31">
        <f t="shared" si="43"/>
        <v>15.818980375656885</v>
      </c>
      <c r="S158" s="31">
        <f t="shared" si="44"/>
        <v>3.826536435567065</v>
      </c>
      <c r="T158" s="31">
        <f t="shared" si="45"/>
        <v>19.645516811223949</v>
      </c>
      <c r="U158" s="31">
        <f t="shared" si="46"/>
        <v>26.694100868101788</v>
      </c>
      <c r="V158" s="31">
        <f t="shared" si="47"/>
        <v>46.339617679325734</v>
      </c>
      <c r="X158" s="15">
        <v>0</v>
      </c>
      <c r="Y158" s="15">
        <v>0</v>
      </c>
      <c r="Z158" s="15">
        <v>0</v>
      </c>
      <c r="AA158" s="39">
        <f t="shared" si="48"/>
        <v>0</v>
      </c>
      <c r="AB158" s="31">
        <f t="shared" si="34"/>
        <v>0</v>
      </c>
      <c r="AC158" s="31">
        <f t="shared" si="35"/>
        <v>0</v>
      </c>
      <c r="AE158" s="15">
        <v>0.27608267111000001</v>
      </c>
      <c r="AF158" s="15">
        <v>0.82085731780000004</v>
      </c>
      <c r="AG158" s="39">
        <f t="shared" si="49"/>
        <v>7.1800451236555443</v>
      </c>
      <c r="AH158" s="39">
        <f t="shared" si="50"/>
        <v>21.347926540230361</v>
      </c>
    </row>
    <row r="159" spans="1:34" ht="15" x14ac:dyDescent="0.25">
      <c r="A159" s="40" t="s">
        <v>173</v>
      </c>
      <c r="B159" t="s">
        <v>521</v>
      </c>
      <c r="C159" t="s">
        <v>63</v>
      </c>
      <c r="D159">
        <v>0.23864512839800001</v>
      </c>
      <c r="E159">
        <v>0</v>
      </c>
      <c r="F159">
        <v>0</v>
      </c>
      <c r="G159">
        <v>0</v>
      </c>
      <c r="H159" s="29">
        <f t="shared" si="36"/>
        <v>0.23864512839800001</v>
      </c>
      <c r="I159" s="31">
        <f t="shared" si="37"/>
        <v>0</v>
      </c>
      <c r="J159" s="31">
        <f t="shared" si="38"/>
        <v>0</v>
      </c>
      <c r="K159" s="31">
        <f t="shared" si="39"/>
        <v>0</v>
      </c>
      <c r="L159" s="31">
        <f t="shared" si="40"/>
        <v>100</v>
      </c>
      <c r="M159">
        <v>0</v>
      </c>
      <c r="N159">
        <v>0</v>
      </c>
      <c r="O159" s="15">
        <f t="shared" si="41"/>
        <v>0</v>
      </c>
      <c r="P159">
        <v>0</v>
      </c>
      <c r="Q159" s="29">
        <f t="shared" si="42"/>
        <v>0</v>
      </c>
      <c r="R159" s="31">
        <f t="shared" si="43"/>
        <v>0</v>
      </c>
      <c r="S159" s="31">
        <f t="shared" si="44"/>
        <v>0</v>
      </c>
      <c r="T159" s="31">
        <f t="shared" si="45"/>
        <v>0</v>
      </c>
      <c r="U159" s="31">
        <f t="shared" si="46"/>
        <v>0</v>
      </c>
      <c r="V159" s="31">
        <f t="shared" si="47"/>
        <v>0</v>
      </c>
      <c r="X159" s="15">
        <v>0</v>
      </c>
      <c r="Y159" s="15">
        <v>0</v>
      </c>
      <c r="Z159" s="15">
        <v>0</v>
      </c>
      <c r="AA159" s="39">
        <f t="shared" si="48"/>
        <v>0</v>
      </c>
      <c r="AB159" s="31">
        <f t="shared" si="34"/>
        <v>0</v>
      </c>
      <c r="AC159" s="31">
        <f t="shared" si="35"/>
        <v>0</v>
      </c>
      <c r="AE159" s="15">
        <v>0</v>
      </c>
      <c r="AF159" s="15">
        <v>0</v>
      </c>
      <c r="AG159" s="39">
        <f t="shared" si="49"/>
        <v>0</v>
      </c>
      <c r="AH159" s="39">
        <f t="shared" si="50"/>
        <v>0</v>
      </c>
    </row>
    <row r="160" spans="1:34" ht="15" x14ac:dyDescent="0.25">
      <c r="A160" s="40" t="s">
        <v>176</v>
      </c>
      <c r="B160" t="s">
        <v>524</v>
      </c>
      <c r="C160" t="s">
        <v>63</v>
      </c>
      <c r="D160">
        <v>0.11826604295</v>
      </c>
      <c r="E160">
        <v>0</v>
      </c>
      <c r="F160">
        <v>0</v>
      </c>
      <c r="G160">
        <v>0</v>
      </c>
      <c r="H160" s="29">
        <f t="shared" si="36"/>
        <v>0.11826604295</v>
      </c>
      <c r="I160" s="31">
        <f t="shared" si="37"/>
        <v>0</v>
      </c>
      <c r="J160" s="31">
        <f t="shared" si="38"/>
        <v>0</v>
      </c>
      <c r="K160" s="31">
        <f t="shared" si="39"/>
        <v>0</v>
      </c>
      <c r="L160" s="31">
        <f t="shared" si="40"/>
        <v>100</v>
      </c>
      <c r="M160">
        <v>0</v>
      </c>
      <c r="N160">
        <v>0</v>
      </c>
      <c r="O160" s="15">
        <f t="shared" si="41"/>
        <v>0</v>
      </c>
      <c r="P160">
        <v>1.234005011E-2</v>
      </c>
      <c r="Q160" s="29">
        <f t="shared" si="42"/>
        <v>1.234005011E-2</v>
      </c>
      <c r="R160" s="31">
        <f t="shared" si="43"/>
        <v>0</v>
      </c>
      <c r="S160" s="31">
        <f t="shared" si="44"/>
        <v>0</v>
      </c>
      <c r="T160" s="31">
        <f t="shared" si="45"/>
        <v>0</v>
      </c>
      <c r="U160" s="31">
        <f t="shared" si="46"/>
        <v>10.43414474873153</v>
      </c>
      <c r="V160" s="31">
        <f t="shared" si="47"/>
        <v>10.43414474873153</v>
      </c>
      <c r="X160" s="15">
        <v>0</v>
      </c>
      <c r="Y160" s="15">
        <v>0</v>
      </c>
      <c r="Z160" s="15">
        <v>0</v>
      </c>
      <c r="AA160" s="39">
        <f t="shared" si="48"/>
        <v>0</v>
      </c>
      <c r="AB160" s="31">
        <f t="shared" si="34"/>
        <v>0</v>
      </c>
      <c r="AC160" s="31">
        <f t="shared" si="35"/>
        <v>0</v>
      </c>
      <c r="AE160" s="15">
        <v>1.6302764000000001E-3</v>
      </c>
      <c r="AF160" s="15">
        <v>1.030960107E-2</v>
      </c>
      <c r="AG160" s="39">
        <f t="shared" si="49"/>
        <v>1.3784822416771323</v>
      </c>
      <c r="AH160" s="39">
        <f t="shared" si="50"/>
        <v>8.7172960326056135</v>
      </c>
    </row>
    <row r="161" spans="1:34" ht="15" x14ac:dyDescent="0.25">
      <c r="A161" s="40" t="s">
        <v>177</v>
      </c>
      <c r="B161" t="s">
        <v>525</v>
      </c>
      <c r="C161" t="s">
        <v>64</v>
      </c>
      <c r="D161">
        <v>1.75763383419</v>
      </c>
      <c r="E161">
        <v>0</v>
      </c>
      <c r="F161">
        <v>0</v>
      </c>
      <c r="G161">
        <v>0</v>
      </c>
      <c r="H161" s="29">
        <f t="shared" si="36"/>
        <v>1.75763383419</v>
      </c>
      <c r="I161" s="31">
        <f t="shared" si="37"/>
        <v>0</v>
      </c>
      <c r="J161" s="31">
        <f t="shared" si="38"/>
        <v>0</v>
      </c>
      <c r="K161" s="31">
        <f t="shared" si="39"/>
        <v>0</v>
      </c>
      <c r="L161" s="31">
        <f t="shared" si="40"/>
        <v>100</v>
      </c>
      <c r="M161">
        <v>0</v>
      </c>
      <c r="N161">
        <v>0</v>
      </c>
      <c r="O161" s="15">
        <f t="shared" si="41"/>
        <v>0</v>
      </c>
      <c r="P161">
        <v>4.8819417519999998E-2</v>
      </c>
      <c r="Q161" s="29">
        <f t="shared" si="42"/>
        <v>4.8819417519999998E-2</v>
      </c>
      <c r="R161" s="31">
        <f t="shared" si="43"/>
        <v>0</v>
      </c>
      <c r="S161" s="31">
        <f t="shared" si="44"/>
        <v>0</v>
      </c>
      <c r="T161" s="31">
        <f t="shared" si="45"/>
        <v>0</v>
      </c>
      <c r="U161" s="31">
        <f t="shared" si="46"/>
        <v>2.7775647333563236</v>
      </c>
      <c r="V161" s="31">
        <f t="shared" si="47"/>
        <v>2.7775647333563236</v>
      </c>
      <c r="X161" s="15">
        <v>0</v>
      </c>
      <c r="Y161" s="15">
        <v>0</v>
      </c>
      <c r="Z161" s="15">
        <v>0</v>
      </c>
      <c r="AA161" s="39">
        <f t="shared" si="48"/>
        <v>0</v>
      </c>
      <c r="AB161" s="31">
        <f t="shared" si="34"/>
        <v>0</v>
      </c>
      <c r="AC161" s="31">
        <f t="shared" si="35"/>
        <v>0</v>
      </c>
      <c r="AE161" s="15">
        <v>1.040413875E-2</v>
      </c>
      <c r="AF161" s="15">
        <v>2.240891226E-2</v>
      </c>
      <c r="AG161" s="39">
        <f t="shared" si="49"/>
        <v>0.59194005870936794</v>
      </c>
      <c r="AH161" s="39">
        <f t="shared" si="50"/>
        <v>1.2749477066323702</v>
      </c>
    </row>
    <row r="162" spans="1:34" ht="15" x14ac:dyDescent="0.25">
      <c r="A162" s="40" t="s">
        <v>178</v>
      </c>
      <c r="B162" t="s">
        <v>526</v>
      </c>
      <c r="C162" t="s">
        <v>64</v>
      </c>
      <c r="D162">
        <v>20.3721033785</v>
      </c>
      <c r="E162">
        <v>0</v>
      </c>
      <c r="F162">
        <v>0</v>
      </c>
      <c r="G162">
        <v>0</v>
      </c>
      <c r="H162" s="29">
        <f t="shared" si="36"/>
        <v>20.3721033785</v>
      </c>
      <c r="I162" s="31">
        <f t="shared" si="37"/>
        <v>0</v>
      </c>
      <c r="J162" s="31">
        <f t="shared" si="38"/>
        <v>0</v>
      </c>
      <c r="K162" s="31">
        <f t="shared" si="39"/>
        <v>0</v>
      </c>
      <c r="L162" s="31">
        <f t="shared" si="40"/>
        <v>100</v>
      </c>
      <c r="M162">
        <v>5.607606364E-2</v>
      </c>
      <c r="N162">
        <v>0.13765424427</v>
      </c>
      <c r="O162" s="15">
        <f t="shared" si="41"/>
        <v>0.19373030791000001</v>
      </c>
      <c r="P162">
        <v>0.88464470869</v>
      </c>
      <c r="Q162" s="29">
        <f t="shared" si="42"/>
        <v>1.0783750165999999</v>
      </c>
      <c r="R162" s="31">
        <f t="shared" si="43"/>
        <v>0.27525907658205145</v>
      </c>
      <c r="S162" s="31">
        <f t="shared" si="44"/>
        <v>0.67569971402793605</v>
      </c>
      <c r="T162" s="31">
        <f t="shared" si="45"/>
        <v>0.95095879060998756</v>
      </c>
      <c r="U162" s="31">
        <f t="shared" si="46"/>
        <v>4.3424318650553424</v>
      </c>
      <c r="V162" s="31">
        <f t="shared" si="47"/>
        <v>5.2933906556653296</v>
      </c>
      <c r="X162" s="15">
        <v>0</v>
      </c>
      <c r="Y162" s="15">
        <v>0</v>
      </c>
      <c r="Z162" s="15">
        <v>0</v>
      </c>
      <c r="AA162" s="39">
        <f t="shared" si="48"/>
        <v>0</v>
      </c>
      <c r="AB162" s="31">
        <f t="shared" si="34"/>
        <v>0</v>
      </c>
      <c r="AC162" s="31">
        <f t="shared" si="35"/>
        <v>0</v>
      </c>
      <c r="AE162" s="15">
        <v>0.28325320129999998</v>
      </c>
      <c r="AF162" s="15">
        <v>0.45331359632000001</v>
      </c>
      <c r="AG162" s="39">
        <f t="shared" si="49"/>
        <v>1.3903974274886874</v>
      </c>
      <c r="AH162" s="39">
        <f t="shared" si="50"/>
        <v>2.2251683485879576</v>
      </c>
    </row>
    <row r="163" spans="1:34" ht="15" x14ac:dyDescent="0.25">
      <c r="A163" s="40" t="s">
        <v>115</v>
      </c>
      <c r="B163" t="s">
        <v>463</v>
      </c>
      <c r="C163" t="s">
        <v>63</v>
      </c>
      <c r="D163">
        <v>0.38175972565999999</v>
      </c>
      <c r="E163">
        <v>0</v>
      </c>
      <c r="F163">
        <v>0</v>
      </c>
      <c r="G163">
        <v>0</v>
      </c>
      <c r="H163" s="29">
        <f t="shared" si="36"/>
        <v>0.38175972565999999</v>
      </c>
      <c r="I163" s="31">
        <f t="shared" si="37"/>
        <v>0</v>
      </c>
      <c r="J163" s="31">
        <f t="shared" si="38"/>
        <v>0</v>
      </c>
      <c r="K163" s="31">
        <f t="shared" si="39"/>
        <v>0</v>
      </c>
      <c r="L163" s="31">
        <f t="shared" si="40"/>
        <v>100</v>
      </c>
      <c r="M163">
        <v>2.198428979E-2</v>
      </c>
      <c r="N163">
        <v>2.758972124E-2</v>
      </c>
      <c r="O163" s="15">
        <f t="shared" si="41"/>
        <v>4.9574011030000004E-2</v>
      </c>
      <c r="P163">
        <v>9.5280053419999997E-2</v>
      </c>
      <c r="Q163" s="29">
        <f t="shared" si="42"/>
        <v>0.14485406444999999</v>
      </c>
      <c r="R163" s="31">
        <f t="shared" si="43"/>
        <v>5.7586718326541035</v>
      </c>
      <c r="S163" s="31">
        <f t="shared" si="44"/>
        <v>7.2269858200211905</v>
      </c>
      <c r="T163" s="31">
        <f t="shared" si="45"/>
        <v>12.985657652675295</v>
      </c>
      <c r="U163" s="31">
        <f t="shared" si="46"/>
        <v>24.958120780099684</v>
      </c>
      <c r="V163" s="31">
        <f t="shared" si="47"/>
        <v>37.94377843277497</v>
      </c>
      <c r="X163" s="15">
        <v>0</v>
      </c>
      <c r="Y163" s="15">
        <v>0</v>
      </c>
      <c r="Z163" s="15">
        <v>0</v>
      </c>
      <c r="AA163" s="39">
        <f t="shared" si="48"/>
        <v>0</v>
      </c>
      <c r="AB163" s="31">
        <f t="shared" si="34"/>
        <v>0</v>
      </c>
      <c r="AC163" s="31">
        <f t="shared" si="35"/>
        <v>0</v>
      </c>
      <c r="AE163" s="15">
        <v>5.9958290689999999E-2</v>
      </c>
      <c r="AF163" s="15">
        <v>6.0510290010000002E-2</v>
      </c>
      <c r="AG163" s="39">
        <f t="shared" si="49"/>
        <v>15.705766391764334</v>
      </c>
      <c r="AH163" s="39">
        <f t="shared" si="50"/>
        <v>15.85035977941037</v>
      </c>
    </row>
    <row r="164" spans="1:34" ht="15" x14ac:dyDescent="0.25">
      <c r="A164" s="40" t="s">
        <v>293</v>
      </c>
      <c r="B164" t="s">
        <v>640</v>
      </c>
      <c r="C164" t="s">
        <v>63</v>
      </c>
      <c r="D164">
        <v>3.53894601463</v>
      </c>
      <c r="E164">
        <v>0</v>
      </c>
      <c r="F164">
        <v>0</v>
      </c>
      <c r="G164">
        <v>0</v>
      </c>
      <c r="H164" s="29">
        <f t="shared" si="36"/>
        <v>3.53894601463</v>
      </c>
      <c r="I164" s="31">
        <f t="shared" si="37"/>
        <v>0</v>
      </c>
      <c r="J164" s="31">
        <f t="shared" si="38"/>
        <v>0</v>
      </c>
      <c r="K164" s="31">
        <f t="shared" si="39"/>
        <v>0</v>
      </c>
      <c r="L164" s="31">
        <f t="shared" si="40"/>
        <v>100</v>
      </c>
      <c r="M164">
        <v>4.6043207289999999E-2</v>
      </c>
      <c r="N164">
        <v>6.0604323020000003E-2</v>
      </c>
      <c r="O164" s="15">
        <f t="shared" si="41"/>
        <v>0.10664753031</v>
      </c>
      <c r="P164">
        <v>0.25234006252000002</v>
      </c>
      <c r="Q164" s="29">
        <f t="shared" si="42"/>
        <v>0.35898759283000004</v>
      </c>
      <c r="R164" s="31">
        <f t="shared" si="43"/>
        <v>1.3010429404590356</v>
      </c>
      <c r="S164" s="31">
        <f t="shared" si="44"/>
        <v>1.7124963977823278</v>
      </c>
      <c r="T164" s="31">
        <f t="shared" si="45"/>
        <v>3.0135393382413631</v>
      </c>
      <c r="U164" s="31">
        <f t="shared" si="46"/>
        <v>7.1303733223628276</v>
      </c>
      <c r="V164" s="31">
        <f t="shared" si="47"/>
        <v>10.143912660604192</v>
      </c>
      <c r="X164" s="15">
        <v>0</v>
      </c>
      <c r="Y164" s="15">
        <v>0</v>
      </c>
      <c r="Z164" s="15">
        <v>0</v>
      </c>
      <c r="AA164" s="39">
        <f t="shared" si="48"/>
        <v>0</v>
      </c>
      <c r="AB164" s="31">
        <f t="shared" si="34"/>
        <v>0</v>
      </c>
      <c r="AC164" s="31">
        <f t="shared" si="35"/>
        <v>0</v>
      </c>
      <c r="AE164" s="15">
        <v>0.1532882314</v>
      </c>
      <c r="AF164" s="15">
        <v>0.12226803856</v>
      </c>
      <c r="AG164" s="39">
        <f t="shared" si="49"/>
        <v>4.3314656614231071</v>
      </c>
      <c r="AH164" s="39">
        <f t="shared" si="50"/>
        <v>3.4549280507400795</v>
      </c>
    </row>
    <row r="165" spans="1:34" ht="15" x14ac:dyDescent="0.25">
      <c r="A165" s="40" t="s">
        <v>266</v>
      </c>
      <c r="B165" t="s">
        <v>613</v>
      </c>
      <c r="C165" t="s">
        <v>63</v>
      </c>
      <c r="D165">
        <v>36.120529263999998</v>
      </c>
      <c r="E165">
        <v>0</v>
      </c>
      <c r="F165">
        <v>3.98505123794</v>
      </c>
      <c r="G165">
        <v>0</v>
      </c>
      <c r="H165" s="29">
        <f t="shared" si="36"/>
        <v>32.135478026059999</v>
      </c>
      <c r="I165" s="31">
        <f t="shared" si="37"/>
        <v>0</v>
      </c>
      <c r="J165" s="31">
        <f t="shared" si="38"/>
        <v>11.03264907558194</v>
      </c>
      <c r="K165" s="31">
        <f t="shared" si="39"/>
        <v>0</v>
      </c>
      <c r="L165" s="31">
        <f t="shared" si="40"/>
        <v>88.967350924418071</v>
      </c>
      <c r="M165">
        <v>1.3124026472699999</v>
      </c>
      <c r="N165">
        <v>1.2520766290100001</v>
      </c>
      <c r="O165" s="15">
        <f t="shared" si="41"/>
        <v>2.5644792762800002</v>
      </c>
      <c r="P165">
        <v>2.3284293957800002</v>
      </c>
      <c r="Q165" s="29">
        <f t="shared" si="42"/>
        <v>4.8929086720600008</v>
      </c>
      <c r="R165" s="31">
        <f t="shared" si="43"/>
        <v>3.633398164456088</v>
      </c>
      <c r="S165" s="31">
        <f t="shared" si="44"/>
        <v>3.4663850572585564</v>
      </c>
      <c r="T165" s="31">
        <f t="shared" si="45"/>
        <v>7.0997832217146453</v>
      </c>
      <c r="U165" s="31">
        <f t="shared" si="46"/>
        <v>6.446277070753391</v>
      </c>
      <c r="V165" s="31">
        <f t="shared" si="47"/>
        <v>13.546060292468038</v>
      </c>
      <c r="X165" s="15">
        <v>4.0090453757000004</v>
      </c>
      <c r="Y165" s="15">
        <v>0</v>
      </c>
      <c r="Z165" s="15">
        <v>0</v>
      </c>
      <c r="AA165" s="39">
        <f t="shared" si="48"/>
        <v>11.09907705504102</v>
      </c>
      <c r="AB165" s="31">
        <f t="shared" si="34"/>
        <v>0</v>
      </c>
      <c r="AC165" s="31">
        <f t="shared" si="35"/>
        <v>0</v>
      </c>
      <c r="AE165" s="15">
        <v>2.1643970722999999</v>
      </c>
      <c r="AF165" s="15">
        <v>1.3085666412900001</v>
      </c>
      <c r="AG165" s="39">
        <f t="shared" si="49"/>
        <v>5.9921521539197791</v>
      </c>
      <c r="AH165" s="39">
        <f t="shared" si="50"/>
        <v>3.6227781484758039</v>
      </c>
    </row>
    <row r="166" spans="1:34" ht="15" x14ac:dyDescent="0.25">
      <c r="A166" s="40" t="s">
        <v>267</v>
      </c>
      <c r="B166" t="s">
        <v>614</v>
      </c>
      <c r="C166" t="s">
        <v>64</v>
      </c>
      <c r="D166">
        <v>27.031381662800001</v>
      </c>
      <c r="E166">
        <v>0.30817727195</v>
      </c>
      <c r="F166">
        <v>0</v>
      </c>
      <c r="G166">
        <v>0</v>
      </c>
      <c r="H166" s="29">
        <f t="shared" si="36"/>
        <v>26.72320439085</v>
      </c>
      <c r="I166" s="31">
        <f t="shared" si="37"/>
        <v>1.1400722160425372</v>
      </c>
      <c r="J166" s="31">
        <f t="shared" si="38"/>
        <v>0</v>
      </c>
      <c r="K166" s="31">
        <f t="shared" si="39"/>
        <v>0</v>
      </c>
      <c r="L166" s="31">
        <f t="shared" si="40"/>
        <v>98.85992778395746</v>
      </c>
      <c r="M166">
        <v>0.46172576654000003</v>
      </c>
      <c r="N166">
        <v>0.60557087403999998</v>
      </c>
      <c r="O166" s="15">
        <f t="shared" si="41"/>
        <v>1.06729664058</v>
      </c>
      <c r="P166">
        <v>1.8023178818000001</v>
      </c>
      <c r="Q166" s="29">
        <f t="shared" si="42"/>
        <v>2.86961452238</v>
      </c>
      <c r="R166" s="31">
        <f t="shared" si="43"/>
        <v>1.7081101228925231</v>
      </c>
      <c r="S166" s="31">
        <f t="shared" si="44"/>
        <v>2.2402512812483186</v>
      </c>
      <c r="T166" s="31">
        <f t="shared" si="45"/>
        <v>3.948361404140841</v>
      </c>
      <c r="U166" s="31">
        <f t="shared" si="46"/>
        <v>6.6675018845977467</v>
      </c>
      <c r="V166" s="31">
        <f t="shared" si="47"/>
        <v>10.61586328873859</v>
      </c>
      <c r="X166" s="15">
        <v>0</v>
      </c>
      <c r="Y166" s="15">
        <v>0</v>
      </c>
      <c r="Z166" s="15">
        <v>0</v>
      </c>
      <c r="AA166" s="39">
        <f t="shared" si="48"/>
        <v>0</v>
      </c>
      <c r="AB166" s="31">
        <f t="shared" si="34"/>
        <v>0</v>
      </c>
      <c r="AC166" s="31">
        <f t="shared" si="35"/>
        <v>0</v>
      </c>
      <c r="AE166" s="15">
        <v>1.55786606766</v>
      </c>
      <c r="AF166" s="15">
        <v>1.0805144016199999</v>
      </c>
      <c r="AG166" s="39">
        <f t="shared" si="49"/>
        <v>5.7631758786636542</v>
      </c>
      <c r="AH166" s="39">
        <f t="shared" si="50"/>
        <v>3.9972592414947856</v>
      </c>
    </row>
    <row r="167" spans="1:34" ht="15" x14ac:dyDescent="0.25">
      <c r="A167" s="40" t="s">
        <v>268</v>
      </c>
      <c r="B167" t="s">
        <v>615</v>
      </c>
      <c r="C167" t="s">
        <v>63</v>
      </c>
      <c r="D167">
        <v>11.487603701299999</v>
      </c>
      <c r="E167">
        <v>0</v>
      </c>
      <c r="F167">
        <v>0</v>
      </c>
      <c r="G167">
        <v>0</v>
      </c>
      <c r="H167" s="29">
        <f t="shared" si="36"/>
        <v>11.487603701299999</v>
      </c>
      <c r="I167" s="31">
        <f t="shared" si="37"/>
        <v>0</v>
      </c>
      <c r="J167" s="31">
        <f t="shared" si="38"/>
        <v>0</v>
      </c>
      <c r="K167" s="31">
        <f t="shared" si="39"/>
        <v>0</v>
      </c>
      <c r="L167" s="31">
        <f t="shared" si="40"/>
        <v>100</v>
      </c>
      <c r="M167">
        <v>0</v>
      </c>
      <c r="N167">
        <v>0</v>
      </c>
      <c r="O167" s="15">
        <f t="shared" si="41"/>
        <v>0</v>
      </c>
      <c r="P167">
        <v>0.18805864497999999</v>
      </c>
      <c r="Q167" s="29">
        <f t="shared" si="42"/>
        <v>0.18805864497999999</v>
      </c>
      <c r="R167" s="31">
        <f t="shared" si="43"/>
        <v>0</v>
      </c>
      <c r="S167" s="31">
        <f t="shared" si="44"/>
        <v>0</v>
      </c>
      <c r="T167" s="31">
        <f t="shared" si="45"/>
        <v>0</v>
      </c>
      <c r="U167" s="31">
        <f t="shared" si="46"/>
        <v>1.6370572128869509</v>
      </c>
      <c r="V167" s="31">
        <f t="shared" si="47"/>
        <v>1.6370572128869509</v>
      </c>
      <c r="X167" s="15">
        <v>0</v>
      </c>
      <c r="Y167" s="15">
        <v>0</v>
      </c>
      <c r="Z167" s="15">
        <v>0</v>
      </c>
      <c r="AA167" s="39">
        <f t="shared" si="48"/>
        <v>0</v>
      </c>
      <c r="AB167" s="31">
        <f t="shared" si="34"/>
        <v>0</v>
      </c>
      <c r="AC167" s="31">
        <f t="shared" si="35"/>
        <v>0</v>
      </c>
      <c r="AE167" s="15">
        <v>3.5080436389999997E-2</v>
      </c>
      <c r="AF167" s="15">
        <v>0.13541096904</v>
      </c>
      <c r="AG167" s="39">
        <f t="shared" si="49"/>
        <v>0.30537645014712778</v>
      </c>
      <c r="AH167" s="39">
        <f t="shared" si="50"/>
        <v>1.1787573158070919</v>
      </c>
    </row>
    <row r="168" spans="1:34" ht="15" x14ac:dyDescent="0.25">
      <c r="A168" s="40" t="s">
        <v>127</v>
      </c>
      <c r="B168" t="s">
        <v>475</v>
      </c>
      <c r="C168" t="s">
        <v>64</v>
      </c>
      <c r="D168">
        <v>18.826194117099998</v>
      </c>
      <c r="E168">
        <v>0.33504438972</v>
      </c>
      <c r="F168">
        <v>0</v>
      </c>
      <c r="G168">
        <v>0</v>
      </c>
      <c r="H168" s="29">
        <f t="shared" si="36"/>
        <v>18.491149727379998</v>
      </c>
      <c r="I168" s="31">
        <f t="shared" si="37"/>
        <v>1.7796713857086823</v>
      </c>
      <c r="J168" s="31">
        <f t="shared" si="38"/>
        <v>0</v>
      </c>
      <c r="K168" s="31">
        <f t="shared" si="39"/>
        <v>0</v>
      </c>
      <c r="L168" s="31">
        <f t="shared" si="40"/>
        <v>98.220328614291319</v>
      </c>
      <c r="M168">
        <v>0.71911238026000002</v>
      </c>
      <c r="N168">
        <v>0.46855419292</v>
      </c>
      <c r="O168" s="15">
        <f t="shared" si="41"/>
        <v>1.18766657318</v>
      </c>
      <c r="P168">
        <v>1.7902755206400001</v>
      </c>
      <c r="Q168" s="29">
        <f t="shared" si="42"/>
        <v>2.9779420938200003</v>
      </c>
      <c r="R168" s="31">
        <f t="shared" si="43"/>
        <v>3.8197437877623064</v>
      </c>
      <c r="S168" s="31">
        <f t="shared" si="44"/>
        <v>2.4888418232892229</v>
      </c>
      <c r="T168" s="31">
        <f t="shared" si="45"/>
        <v>6.3085856110515302</v>
      </c>
      <c r="U168" s="31">
        <f t="shared" si="46"/>
        <v>9.5094925161420534</v>
      </c>
      <c r="V168" s="31">
        <f t="shared" si="47"/>
        <v>15.818078127193585</v>
      </c>
      <c r="X168" s="15">
        <v>0</v>
      </c>
      <c r="Y168" s="15">
        <v>0</v>
      </c>
      <c r="Z168" s="15">
        <v>0</v>
      </c>
      <c r="AA168" s="39">
        <f t="shared" si="48"/>
        <v>0</v>
      </c>
      <c r="AB168" s="31">
        <f t="shared" ref="AB168:AB231" si="51">(Y168/D168)*100</f>
        <v>0</v>
      </c>
      <c r="AC168" s="31">
        <f t="shared" ref="AC168:AC231" si="52">(Z168/D168)*100</f>
        <v>0</v>
      </c>
      <c r="AE168" s="15">
        <v>1.1790617006299999</v>
      </c>
      <c r="AF168" s="15">
        <v>1.11877148025</v>
      </c>
      <c r="AG168" s="39">
        <f t="shared" si="49"/>
        <v>6.2628786960134857</v>
      </c>
      <c r="AH168" s="39">
        <f t="shared" si="50"/>
        <v>5.942632235125048</v>
      </c>
    </row>
    <row r="169" spans="1:34" ht="15" x14ac:dyDescent="0.25">
      <c r="A169" s="40" t="s">
        <v>179</v>
      </c>
      <c r="B169" t="s">
        <v>527</v>
      </c>
      <c r="C169" t="s">
        <v>66</v>
      </c>
      <c r="D169">
        <v>6.3886429573400001</v>
      </c>
      <c r="E169">
        <v>4.0482601880400004</v>
      </c>
      <c r="F169">
        <v>0.89261216274999999</v>
      </c>
      <c r="G169">
        <v>1.43496651872</v>
      </c>
      <c r="H169" s="29">
        <f t="shared" ref="H169:H232" si="53">D169-E169-F169-G169</f>
        <v>1.2804087829999755E-2</v>
      </c>
      <c r="I169" s="31">
        <f t="shared" ref="I169:I232" si="54">E169/D169*100</f>
        <v>63.366511715745489</v>
      </c>
      <c r="J169" s="31">
        <f t="shared" ref="J169:J232" si="55">F169/D169*100</f>
        <v>13.971858635869852</v>
      </c>
      <c r="K169" s="31">
        <f t="shared" ref="K169:K232" si="56">G169/D169*100</f>
        <v>22.461210123995851</v>
      </c>
      <c r="L169" s="31">
        <f t="shared" ref="L169:L232" si="57">H169/D169*100</f>
        <v>0.20041952438880564</v>
      </c>
      <c r="M169">
        <v>3.374957504E-2</v>
      </c>
      <c r="N169">
        <v>3.0387729209999999E-2</v>
      </c>
      <c r="O169" s="15">
        <f t="shared" ref="O169:O232" si="58">M169+N169</f>
        <v>6.4137304249999999E-2</v>
      </c>
      <c r="P169">
        <v>3.2792634444800002</v>
      </c>
      <c r="Q169" s="29">
        <f t="shared" ref="Q169:Q232" si="59">O169+P169</f>
        <v>3.3434007487300001</v>
      </c>
      <c r="R169" s="31">
        <f t="shared" ref="R169:R232" si="60">M169/D169*100</f>
        <v>0.52827455322455685</v>
      </c>
      <c r="S169" s="31">
        <f t="shared" ref="S169:S232" si="61">N169/D169*100</f>
        <v>0.47565233200404661</v>
      </c>
      <c r="T169" s="31">
        <f t="shared" ref="T169:T232" si="62">O169/D169*100</f>
        <v>1.0039268852286034</v>
      </c>
      <c r="U169" s="31">
        <f t="shared" ref="U169:U232" si="63">P169/D169*100</f>
        <v>51.329577601647138</v>
      </c>
      <c r="V169" s="31">
        <f t="shared" ref="V169:V232" si="64">Q169/D169*100</f>
        <v>52.333504486875746</v>
      </c>
      <c r="X169" s="15">
        <v>4.8789007395699997</v>
      </c>
      <c r="Y169" s="15">
        <v>1.49693814411</v>
      </c>
      <c r="Z169" s="15">
        <v>0.51128172995999999</v>
      </c>
      <c r="AA169" s="39">
        <f t="shared" si="48"/>
        <v>76.368342575234436</v>
      </c>
      <c r="AB169" s="31">
        <f t="shared" si="51"/>
        <v>23.431238122176591</v>
      </c>
      <c r="AC169" s="31">
        <f t="shared" si="52"/>
        <v>8.0029786196234571</v>
      </c>
      <c r="AE169" s="15">
        <v>5.784182719E-2</v>
      </c>
      <c r="AF169" s="15">
        <v>0.24129309098000001</v>
      </c>
      <c r="AG169" s="39">
        <f t="shared" si="49"/>
        <v>0.90538519019199104</v>
      </c>
      <c r="AH169" s="39">
        <f t="shared" si="50"/>
        <v>3.7769068109022288</v>
      </c>
    </row>
    <row r="170" spans="1:34" ht="15" x14ac:dyDescent="0.25">
      <c r="A170" s="40" t="s">
        <v>131</v>
      </c>
      <c r="B170" t="s">
        <v>479</v>
      </c>
      <c r="C170" t="s">
        <v>63</v>
      </c>
      <c r="D170">
        <v>3.21889329553</v>
      </c>
      <c r="E170">
        <v>0</v>
      </c>
      <c r="F170">
        <v>0</v>
      </c>
      <c r="G170">
        <v>0</v>
      </c>
      <c r="H170" s="29">
        <f t="shared" si="53"/>
        <v>3.21889329553</v>
      </c>
      <c r="I170" s="31">
        <f t="shared" si="54"/>
        <v>0</v>
      </c>
      <c r="J170" s="31">
        <f t="shared" si="55"/>
        <v>0</v>
      </c>
      <c r="K170" s="31">
        <f t="shared" si="56"/>
        <v>0</v>
      </c>
      <c r="L170" s="31">
        <f t="shared" si="57"/>
        <v>100</v>
      </c>
      <c r="M170">
        <v>2.825796773E-2</v>
      </c>
      <c r="N170">
        <v>7.2880844000000004E-3</v>
      </c>
      <c r="O170" s="15">
        <f t="shared" si="58"/>
        <v>3.5546052129999998E-2</v>
      </c>
      <c r="P170">
        <v>4.9879845479999997E-2</v>
      </c>
      <c r="Q170" s="29">
        <f t="shared" si="59"/>
        <v>8.5425897609999996E-2</v>
      </c>
      <c r="R170" s="31">
        <f t="shared" si="60"/>
        <v>0.87787836177238809</v>
      </c>
      <c r="S170" s="31">
        <f t="shared" si="61"/>
        <v>0.2264158432999562</v>
      </c>
      <c r="T170" s="31">
        <f t="shared" si="62"/>
        <v>1.1042942050723443</v>
      </c>
      <c r="U170" s="31">
        <f t="shared" si="63"/>
        <v>1.5495961158223837</v>
      </c>
      <c r="V170" s="31">
        <f t="shared" si="64"/>
        <v>2.6538903208947278</v>
      </c>
      <c r="X170" s="15">
        <v>0</v>
      </c>
      <c r="Y170" s="15">
        <v>0</v>
      </c>
      <c r="Z170" s="15">
        <v>0</v>
      </c>
      <c r="AA170" s="39">
        <f t="shared" si="48"/>
        <v>0</v>
      </c>
      <c r="AB170" s="31">
        <f t="shared" si="51"/>
        <v>0</v>
      </c>
      <c r="AC170" s="31">
        <f t="shared" si="52"/>
        <v>0</v>
      </c>
      <c r="AE170" s="15">
        <v>2.9061950850000001E-2</v>
      </c>
      <c r="AF170" s="15">
        <v>2.490561602E-2</v>
      </c>
      <c r="AG170" s="39">
        <f t="shared" si="49"/>
        <v>0.90285536617065365</v>
      </c>
      <c r="AH170" s="39">
        <f t="shared" si="50"/>
        <v>0.77373226551454288</v>
      </c>
    </row>
    <row r="171" spans="1:34" ht="15" x14ac:dyDescent="0.25">
      <c r="A171" s="40" t="s">
        <v>188</v>
      </c>
      <c r="B171" t="s">
        <v>536</v>
      </c>
      <c r="C171" t="s">
        <v>63</v>
      </c>
      <c r="D171">
        <v>5.6440452071599996</v>
      </c>
      <c r="E171">
        <v>0</v>
      </c>
      <c r="F171">
        <v>0</v>
      </c>
      <c r="G171">
        <v>0</v>
      </c>
      <c r="H171" s="29">
        <f t="shared" si="53"/>
        <v>5.6440452071599996</v>
      </c>
      <c r="I171" s="31">
        <f t="shared" si="54"/>
        <v>0</v>
      </c>
      <c r="J171" s="31">
        <f t="shared" si="55"/>
        <v>0</v>
      </c>
      <c r="K171" s="31">
        <f t="shared" si="56"/>
        <v>0</v>
      </c>
      <c r="L171" s="31">
        <f t="shared" si="57"/>
        <v>100</v>
      </c>
      <c r="M171">
        <v>3.0654690700000001E-2</v>
      </c>
      <c r="N171">
        <v>2.9610506830000001E-2</v>
      </c>
      <c r="O171" s="15">
        <f t="shared" si="58"/>
        <v>6.0265197530000002E-2</v>
      </c>
      <c r="P171">
        <v>9.0857896839999994E-2</v>
      </c>
      <c r="Q171" s="29">
        <f t="shared" si="59"/>
        <v>0.15112309436999999</v>
      </c>
      <c r="R171" s="31">
        <f t="shared" si="60"/>
        <v>0.54313333034809241</v>
      </c>
      <c r="S171" s="31">
        <f t="shared" si="61"/>
        <v>0.52463270124832273</v>
      </c>
      <c r="T171" s="31">
        <f t="shared" si="62"/>
        <v>1.0677660315964153</v>
      </c>
      <c r="U171" s="31">
        <f t="shared" si="63"/>
        <v>1.6098010115995924</v>
      </c>
      <c r="V171" s="31">
        <f t="shared" si="64"/>
        <v>2.6775670431960075</v>
      </c>
      <c r="X171" s="15">
        <v>0</v>
      </c>
      <c r="Y171" s="15">
        <v>0</v>
      </c>
      <c r="Z171" s="15">
        <v>0</v>
      </c>
      <c r="AA171" s="39">
        <f t="shared" si="48"/>
        <v>0</v>
      </c>
      <c r="AB171" s="31">
        <f t="shared" si="51"/>
        <v>0</v>
      </c>
      <c r="AC171" s="31">
        <f t="shared" si="52"/>
        <v>0</v>
      </c>
      <c r="AE171" s="15">
        <v>6.6460615390000005E-2</v>
      </c>
      <c r="AF171" s="15">
        <v>4.3137777490000001E-2</v>
      </c>
      <c r="AG171" s="39">
        <f t="shared" si="49"/>
        <v>1.1775351357159312</v>
      </c>
      <c r="AH171" s="39">
        <f t="shared" si="50"/>
        <v>0.76430602354629784</v>
      </c>
    </row>
    <row r="172" spans="1:34" ht="15" x14ac:dyDescent="0.25">
      <c r="A172" s="40" t="s">
        <v>189</v>
      </c>
      <c r="B172" t="s">
        <v>537</v>
      </c>
      <c r="C172" t="s">
        <v>63</v>
      </c>
      <c r="D172">
        <v>2.41010292609</v>
      </c>
      <c r="E172">
        <v>0</v>
      </c>
      <c r="F172">
        <v>0</v>
      </c>
      <c r="G172">
        <v>0</v>
      </c>
      <c r="H172" s="29">
        <f t="shared" si="53"/>
        <v>2.41010292609</v>
      </c>
      <c r="I172" s="31">
        <f t="shared" si="54"/>
        <v>0</v>
      </c>
      <c r="J172" s="31">
        <f t="shared" si="55"/>
        <v>0</v>
      </c>
      <c r="K172" s="31">
        <f t="shared" si="56"/>
        <v>0</v>
      </c>
      <c r="L172" s="31">
        <f t="shared" si="57"/>
        <v>100</v>
      </c>
      <c r="M172">
        <v>0</v>
      </c>
      <c r="N172">
        <v>0</v>
      </c>
      <c r="O172" s="15">
        <f t="shared" si="58"/>
        <v>0</v>
      </c>
      <c r="P172">
        <v>2.4647032280000002E-2</v>
      </c>
      <c r="Q172" s="29">
        <f t="shared" si="59"/>
        <v>2.4647032280000002E-2</v>
      </c>
      <c r="R172" s="31">
        <f t="shared" si="60"/>
        <v>0</v>
      </c>
      <c r="S172" s="31">
        <f t="shared" si="61"/>
        <v>0</v>
      </c>
      <c r="T172" s="31">
        <f t="shared" si="62"/>
        <v>0</v>
      </c>
      <c r="U172" s="31">
        <f t="shared" si="63"/>
        <v>1.0226547593959319</v>
      </c>
      <c r="V172" s="31">
        <f t="shared" si="64"/>
        <v>1.0226547593959319</v>
      </c>
      <c r="X172" s="15">
        <v>0</v>
      </c>
      <c r="Y172" s="15">
        <v>0</v>
      </c>
      <c r="Z172" s="15">
        <v>0</v>
      </c>
      <c r="AA172" s="39">
        <f t="shared" si="48"/>
        <v>0</v>
      </c>
      <c r="AB172" s="31">
        <f t="shared" si="51"/>
        <v>0</v>
      </c>
      <c r="AC172" s="31">
        <f t="shared" si="52"/>
        <v>0</v>
      </c>
      <c r="AE172" s="15">
        <v>0</v>
      </c>
      <c r="AF172" s="15">
        <v>1.2242528189999999E-2</v>
      </c>
      <c r="AG172" s="39">
        <f t="shared" si="49"/>
        <v>0</v>
      </c>
      <c r="AH172" s="39">
        <f t="shared" si="50"/>
        <v>0.50796702736100618</v>
      </c>
    </row>
    <row r="173" spans="1:34" ht="15" x14ac:dyDescent="0.25">
      <c r="A173" s="40" t="s">
        <v>185</v>
      </c>
      <c r="B173" t="s">
        <v>533</v>
      </c>
      <c r="C173" t="s">
        <v>63</v>
      </c>
      <c r="D173">
        <v>14.5024324651</v>
      </c>
      <c r="E173">
        <v>1.8833343624800001</v>
      </c>
      <c r="F173">
        <v>0</v>
      </c>
      <c r="G173">
        <v>0</v>
      </c>
      <c r="H173" s="29">
        <f t="shared" si="53"/>
        <v>12.619098102620001</v>
      </c>
      <c r="I173" s="31">
        <f t="shared" si="54"/>
        <v>12.986334306415358</v>
      </c>
      <c r="J173" s="31">
        <f t="shared" si="55"/>
        <v>0</v>
      </c>
      <c r="K173" s="31">
        <f t="shared" si="56"/>
        <v>0</v>
      </c>
      <c r="L173" s="31">
        <f t="shared" si="57"/>
        <v>87.013665693584642</v>
      </c>
      <c r="M173">
        <v>0.31852182616000002</v>
      </c>
      <c r="N173">
        <v>0.49346417871999998</v>
      </c>
      <c r="O173" s="15">
        <f t="shared" si="58"/>
        <v>0.81198600488000006</v>
      </c>
      <c r="P173">
        <v>1.8183016117399999</v>
      </c>
      <c r="Q173" s="29">
        <f t="shared" si="59"/>
        <v>2.63028761662</v>
      </c>
      <c r="R173" s="31">
        <f t="shared" si="60"/>
        <v>2.1963338007366731</v>
      </c>
      <c r="S173" s="31">
        <f t="shared" si="61"/>
        <v>3.4026304201555018</v>
      </c>
      <c r="T173" s="31">
        <f t="shared" si="62"/>
        <v>5.5989642208921744</v>
      </c>
      <c r="U173" s="31">
        <f t="shared" si="63"/>
        <v>12.53790780350627</v>
      </c>
      <c r="V173" s="31">
        <f t="shared" si="64"/>
        <v>18.13687202439845</v>
      </c>
      <c r="X173" s="15">
        <v>0</v>
      </c>
      <c r="Y173" s="15">
        <v>0</v>
      </c>
      <c r="Z173" s="15">
        <v>0</v>
      </c>
      <c r="AA173" s="39">
        <f t="shared" si="48"/>
        <v>0</v>
      </c>
      <c r="AB173" s="31">
        <f t="shared" si="51"/>
        <v>0</v>
      </c>
      <c r="AC173" s="31">
        <f t="shared" si="52"/>
        <v>0</v>
      </c>
      <c r="AE173" s="15">
        <v>1.13649600372</v>
      </c>
      <c r="AF173" s="15">
        <v>0.79587209087999999</v>
      </c>
      <c r="AG173" s="39">
        <f t="shared" si="49"/>
        <v>7.836588837458609</v>
      </c>
      <c r="AH173" s="39">
        <f t="shared" si="50"/>
        <v>5.4878524192080222</v>
      </c>
    </row>
    <row r="174" spans="1:34" ht="15" x14ac:dyDescent="0.25">
      <c r="A174" s="40" t="s">
        <v>191</v>
      </c>
      <c r="B174" t="s">
        <v>539</v>
      </c>
      <c r="C174" t="s">
        <v>63</v>
      </c>
      <c r="D174">
        <v>29.6388162579</v>
      </c>
      <c r="E174">
        <v>0.14960737232999999</v>
      </c>
      <c r="F174">
        <v>29.454109120230001</v>
      </c>
      <c r="G174">
        <v>3.5099765339999998E-2</v>
      </c>
      <c r="H174" s="29">
        <f t="shared" si="53"/>
        <v>0</v>
      </c>
      <c r="I174" s="31">
        <f t="shared" si="54"/>
        <v>0.50476837883200987</v>
      </c>
      <c r="J174" s="31">
        <f t="shared" si="55"/>
        <v>99.376806630660326</v>
      </c>
      <c r="K174" s="31">
        <f t="shared" si="56"/>
        <v>0.11842499050765708</v>
      </c>
      <c r="L174" s="31">
        <f t="shared" si="57"/>
        <v>0</v>
      </c>
      <c r="M174">
        <v>1.920736772E-2</v>
      </c>
      <c r="N174">
        <v>2.4809514889999999E-2</v>
      </c>
      <c r="O174" s="15">
        <f t="shared" si="58"/>
        <v>4.4016882610000002E-2</v>
      </c>
      <c r="P174">
        <v>3.4347089667000001</v>
      </c>
      <c r="Q174" s="29">
        <f t="shared" si="59"/>
        <v>3.47872584931</v>
      </c>
      <c r="R174" s="31">
        <f t="shared" si="60"/>
        <v>6.4804773418980333E-2</v>
      </c>
      <c r="S174" s="31">
        <f t="shared" si="61"/>
        <v>8.3706159767386837E-2</v>
      </c>
      <c r="T174" s="31">
        <f t="shared" si="62"/>
        <v>0.14851093318636718</v>
      </c>
      <c r="U174" s="31">
        <f t="shared" si="63"/>
        <v>11.588549747780513</v>
      </c>
      <c r="V174" s="31">
        <f t="shared" si="64"/>
        <v>11.737060680966879</v>
      </c>
      <c r="X174" s="15">
        <v>29.6388162579</v>
      </c>
      <c r="Y174" s="15">
        <v>5.8516897399999998E-3</v>
      </c>
      <c r="Z174" s="15">
        <v>0</v>
      </c>
      <c r="AA174" s="39">
        <f t="shared" si="48"/>
        <v>100</v>
      </c>
      <c r="AB174" s="31">
        <f t="shared" si="51"/>
        <v>1.9743331478160084E-2</v>
      </c>
      <c r="AC174" s="31">
        <f t="shared" si="52"/>
        <v>0</v>
      </c>
      <c r="AE174" s="15">
        <v>0.14845689340000001</v>
      </c>
      <c r="AF174" s="15">
        <v>0.25425641573000002</v>
      </c>
      <c r="AG174" s="39">
        <f t="shared" si="49"/>
        <v>0.50088671594780698</v>
      </c>
      <c r="AH174" s="39">
        <f t="shared" si="50"/>
        <v>0.85784942798526886</v>
      </c>
    </row>
    <row r="175" spans="1:34" ht="15" x14ac:dyDescent="0.25">
      <c r="A175" s="40" t="s">
        <v>161</v>
      </c>
      <c r="B175" t="s">
        <v>509</v>
      </c>
      <c r="C175" t="s">
        <v>63</v>
      </c>
      <c r="D175">
        <v>3.1746656708000001</v>
      </c>
      <c r="E175">
        <v>0</v>
      </c>
      <c r="F175">
        <v>0</v>
      </c>
      <c r="G175">
        <v>0</v>
      </c>
      <c r="H175" s="29">
        <f t="shared" si="53"/>
        <v>3.1746656708000001</v>
      </c>
      <c r="I175" s="31">
        <f t="shared" si="54"/>
        <v>0</v>
      </c>
      <c r="J175" s="31">
        <f t="shared" si="55"/>
        <v>0</v>
      </c>
      <c r="K175" s="31">
        <f t="shared" si="56"/>
        <v>0</v>
      </c>
      <c r="L175" s="31">
        <f t="shared" si="57"/>
        <v>100</v>
      </c>
      <c r="M175">
        <v>0.12512079728</v>
      </c>
      <c r="N175">
        <v>0.46385476425</v>
      </c>
      <c r="O175" s="15">
        <f t="shared" si="58"/>
        <v>0.58897556152999997</v>
      </c>
      <c r="P175">
        <v>0.82753492973999998</v>
      </c>
      <c r="Q175" s="29">
        <f t="shared" si="59"/>
        <v>1.4165104912699999</v>
      </c>
      <c r="R175" s="31">
        <f t="shared" si="60"/>
        <v>3.9412275261246701</v>
      </c>
      <c r="S175" s="31">
        <f t="shared" si="61"/>
        <v>14.6111374346109</v>
      </c>
      <c r="T175" s="31">
        <f t="shared" si="62"/>
        <v>18.552364960735567</v>
      </c>
      <c r="U175" s="31">
        <f t="shared" si="63"/>
        <v>26.066837127182129</v>
      </c>
      <c r="V175" s="31">
        <f t="shared" si="64"/>
        <v>44.619202087917699</v>
      </c>
      <c r="X175" s="15">
        <v>0</v>
      </c>
      <c r="Y175" s="15">
        <v>0</v>
      </c>
      <c r="Z175" s="15">
        <v>0</v>
      </c>
      <c r="AA175" s="39">
        <f t="shared" si="48"/>
        <v>0</v>
      </c>
      <c r="AB175" s="31">
        <f t="shared" si="51"/>
        <v>0</v>
      </c>
      <c r="AC175" s="31">
        <f t="shared" si="52"/>
        <v>0</v>
      </c>
      <c r="AE175" s="15">
        <v>0.92757209283999997</v>
      </c>
      <c r="AF175" s="15">
        <v>0.38344957202000002</v>
      </c>
      <c r="AG175" s="39">
        <f t="shared" si="49"/>
        <v>29.217945731156515</v>
      </c>
      <c r="AH175" s="39">
        <f t="shared" si="50"/>
        <v>12.078423739132587</v>
      </c>
    </row>
    <row r="176" spans="1:34" ht="15" x14ac:dyDescent="0.25">
      <c r="A176" s="40" t="s">
        <v>192</v>
      </c>
      <c r="B176" t="s">
        <v>540</v>
      </c>
      <c r="C176" t="s">
        <v>63</v>
      </c>
      <c r="D176">
        <v>1.1472576911200001</v>
      </c>
      <c r="E176">
        <v>0</v>
      </c>
      <c r="F176">
        <v>0</v>
      </c>
      <c r="G176">
        <v>0</v>
      </c>
      <c r="H176" s="29">
        <f t="shared" si="53"/>
        <v>1.1472576911200001</v>
      </c>
      <c r="I176" s="31">
        <f t="shared" si="54"/>
        <v>0</v>
      </c>
      <c r="J176" s="31">
        <f t="shared" si="55"/>
        <v>0</v>
      </c>
      <c r="K176" s="31">
        <f t="shared" si="56"/>
        <v>0</v>
      </c>
      <c r="L176" s="31">
        <f t="shared" si="57"/>
        <v>100</v>
      </c>
      <c r="M176">
        <v>1.3381149999999999E-4</v>
      </c>
      <c r="N176">
        <v>1.8959473200000001E-3</v>
      </c>
      <c r="O176" s="15">
        <f t="shared" si="58"/>
        <v>2.0297588200000002E-3</v>
      </c>
      <c r="P176">
        <v>3.6965134070000003E-2</v>
      </c>
      <c r="Q176" s="29">
        <f t="shared" si="59"/>
        <v>3.8994892890000001E-2</v>
      </c>
      <c r="R176" s="31">
        <f t="shared" si="60"/>
        <v>1.1663595810751786E-2</v>
      </c>
      <c r="S176" s="31">
        <f t="shared" si="61"/>
        <v>0.16525906382454481</v>
      </c>
      <c r="T176" s="31">
        <f t="shared" si="62"/>
        <v>0.1769226596352966</v>
      </c>
      <c r="U176" s="31">
        <f t="shared" si="63"/>
        <v>3.2220428205552598</v>
      </c>
      <c r="V176" s="31">
        <f t="shared" si="64"/>
        <v>3.3989654801905562</v>
      </c>
      <c r="X176" s="15">
        <v>0</v>
      </c>
      <c r="Y176" s="15">
        <v>0</v>
      </c>
      <c r="Z176" s="15">
        <v>0</v>
      </c>
      <c r="AA176" s="39">
        <f t="shared" si="48"/>
        <v>0</v>
      </c>
      <c r="AB176" s="31">
        <f t="shared" si="51"/>
        <v>0</v>
      </c>
      <c r="AC176" s="31">
        <f t="shared" si="52"/>
        <v>0</v>
      </c>
      <c r="AE176" s="15">
        <v>1.2958074579999999E-2</v>
      </c>
      <c r="AF176" s="15">
        <v>1.3302712620000001E-2</v>
      </c>
      <c r="AG176" s="39">
        <f t="shared" si="49"/>
        <v>1.1294824763693494</v>
      </c>
      <c r="AH176" s="39">
        <f t="shared" si="50"/>
        <v>1.1595226358442057</v>
      </c>
    </row>
    <row r="177" spans="1:34" ht="15" x14ac:dyDescent="0.25">
      <c r="A177" s="40" t="s">
        <v>182</v>
      </c>
      <c r="B177" t="s">
        <v>530</v>
      </c>
      <c r="C177" t="s">
        <v>64</v>
      </c>
      <c r="D177">
        <v>54.189978091500002</v>
      </c>
      <c r="E177">
        <v>4.96351272294</v>
      </c>
      <c r="F177">
        <v>0.63484500742000005</v>
      </c>
      <c r="G177">
        <v>8.2648492899999992E-3</v>
      </c>
      <c r="H177" s="29">
        <f t="shared" si="53"/>
        <v>48.583355511850002</v>
      </c>
      <c r="I177" s="31">
        <f t="shared" si="54"/>
        <v>9.1594661923632597</v>
      </c>
      <c r="J177" s="31">
        <f t="shared" si="55"/>
        <v>1.1715173723599992</v>
      </c>
      <c r="K177" s="31">
        <f t="shared" si="56"/>
        <v>1.525161954493646E-2</v>
      </c>
      <c r="L177" s="31">
        <f t="shared" si="57"/>
        <v>89.653764815731805</v>
      </c>
      <c r="M177">
        <v>3.9440648675299999</v>
      </c>
      <c r="N177">
        <v>3.13585998848</v>
      </c>
      <c r="O177" s="15">
        <f t="shared" si="58"/>
        <v>7.0799248560099999</v>
      </c>
      <c r="P177">
        <v>7.6831173792799996</v>
      </c>
      <c r="Q177" s="29">
        <f t="shared" si="59"/>
        <v>14.763042235289999</v>
      </c>
      <c r="R177" s="31">
        <f t="shared" si="60"/>
        <v>7.2782182359816234</v>
      </c>
      <c r="S177" s="31">
        <f t="shared" si="61"/>
        <v>5.7867895484015284</v>
      </c>
      <c r="T177" s="31">
        <f t="shared" si="62"/>
        <v>13.06500778438315</v>
      </c>
      <c r="U177" s="31">
        <f t="shared" si="63"/>
        <v>14.178114939088966</v>
      </c>
      <c r="V177" s="31">
        <f t="shared" si="64"/>
        <v>27.243122723472119</v>
      </c>
      <c r="X177" s="15">
        <v>5.5929419467299999</v>
      </c>
      <c r="Y177" s="15">
        <v>1.4988218299999999E-3</v>
      </c>
      <c r="Z177" s="15">
        <v>0</v>
      </c>
      <c r="AA177" s="39">
        <f t="shared" si="48"/>
        <v>10.320989496039829</v>
      </c>
      <c r="AB177" s="31">
        <f t="shared" si="51"/>
        <v>2.7658653551570606E-3</v>
      </c>
      <c r="AC177" s="31">
        <f t="shared" si="52"/>
        <v>0</v>
      </c>
      <c r="AE177" s="15">
        <v>5.0027173703000001</v>
      </c>
      <c r="AF177" s="15">
        <v>4.5658968490899996</v>
      </c>
      <c r="AG177" s="39">
        <f t="shared" si="49"/>
        <v>9.2318128674141402</v>
      </c>
      <c r="AH177" s="39">
        <f t="shared" si="50"/>
        <v>8.4257218952561015</v>
      </c>
    </row>
    <row r="178" spans="1:34" ht="15" x14ac:dyDescent="0.25">
      <c r="A178" s="40" t="s">
        <v>195</v>
      </c>
      <c r="B178" t="s">
        <v>543</v>
      </c>
      <c r="C178" t="s">
        <v>63</v>
      </c>
      <c r="D178">
        <v>0.93125222926999995</v>
      </c>
      <c r="E178">
        <v>0</v>
      </c>
      <c r="F178">
        <v>0</v>
      </c>
      <c r="G178">
        <v>0</v>
      </c>
      <c r="H178" s="29">
        <f t="shared" si="53"/>
        <v>0.93125222926999995</v>
      </c>
      <c r="I178" s="31">
        <f t="shared" si="54"/>
        <v>0</v>
      </c>
      <c r="J178" s="31">
        <f t="shared" si="55"/>
        <v>0</v>
      </c>
      <c r="K178" s="31">
        <f t="shared" si="56"/>
        <v>0</v>
      </c>
      <c r="L178" s="31">
        <f t="shared" si="57"/>
        <v>100</v>
      </c>
      <c r="M178">
        <v>0</v>
      </c>
      <c r="N178">
        <v>0</v>
      </c>
      <c r="O178" s="15">
        <f t="shared" si="58"/>
        <v>0</v>
      </c>
      <c r="P178">
        <v>0</v>
      </c>
      <c r="Q178" s="29">
        <f t="shared" si="59"/>
        <v>0</v>
      </c>
      <c r="R178" s="31">
        <f t="shared" si="60"/>
        <v>0</v>
      </c>
      <c r="S178" s="31">
        <f t="shared" si="61"/>
        <v>0</v>
      </c>
      <c r="T178" s="31">
        <f t="shared" si="62"/>
        <v>0</v>
      </c>
      <c r="U178" s="31">
        <f t="shared" si="63"/>
        <v>0</v>
      </c>
      <c r="V178" s="31">
        <f t="shared" si="64"/>
        <v>0</v>
      </c>
      <c r="X178" s="15">
        <v>0</v>
      </c>
      <c r="Y178" s="15">
        <v>0</v>
      </c>
      <c r="Z178" s="15">
        <v>0</v>
      </c>
      <c r="AA178" s="39">
        <f t="shared" si="48"/>
        <v>0</v>
      </c>
      <c r="AB178" s="31">
        <f t="shared" si="51"/>
        <v>0</v>
      </c>
      <c r="AC178" s="31">
        <f t="shared" si="52"/>
        <v>0</v>
      </c>
      <c r="AE178" s="15">
        <v>0</v>
      </c>
      <c r="AF178" s="15">
        <v>0</v>
      </c>
      <c r="AG178" s="39">
        <f t="shared" si="49"/>
        <v>0</v>
      </c>
      <c r="AH178" s="39">
        <f t="shared" si="50"/>
        <v>0</v>
      </c>
    </row>
    <row r="179" spans="1:34" ht="15" x14ac:dyDescent="0.25">
      <c r="A179" s="40" t="s">
        <v>97</v>
      </c>
      <c r="B179" t="s">
        <v>445</v>
      </c>
      <c r="C179" t="s">
        <v>51</v>
      </c>
      <c r="D179">
        <v>130.93548839300001</v>
      </c>
      <c r="E179">
        <v>0</v>
      </c>
      <c r="F179">
        <v>0</v>
      </c>
      <c r="G179">
        <v>0</v>
      </c>
      <c r="H179" s="29">
        <f t="shared" si="53"/>
        <v>130.93548839300001</v>
      </c>
      <c r="I179" s="31">
        <f t="shared" si="54"/>
        <v>0</v>
      </c>
      <c r="J179" s="31">
        <f t="shared" si="55"/>
        <v>0</v>
      </c>
      <c r="K179" s="31">
        <f t="shared" si="56"/>
        <v>0</v>
      </c>
      <c r="L179" s="31">
        <f t="shared" si="57"/>
        <v>100</v>
      </c>
      <c r="M179">
        <v>3.1527917350000001</v>
      </c>
      <c r="N179">
        <v>3.1876473397899998</v>
      </c>
      <c r="O179" s="15">
        <f t="shared" si="58"/>
        <v>6.3404390747899999</v>
      </c>
      <c r="P179">
        <v>9.7428729324900001</v>
      </c>
      <c r="Q179" s="29">
        <f t="shared" si="59"/>
        <v>16.08331200728</v>
      </c>
      <c r="R179" s="31">
        <f t="shared" si="60"/>
        <v>2.4078970290598103</v>
      </c>
      <c r="S179" s="31">
        <f t="shared" si="61"/>
        <v>2.4345174703303858</v>
      </c>
      <c r="T179" s="31">
        <f t="shared" si="62"/>
        <v>4.8424144993901965</v>
      </c>
      <c r="U179" s="31">
        <f t="shared" si="63"/>
        <v>7.4409719259968536</v>
      </c>
      <c r="V179" s="31">
        <f t="shared" si="64"/>
        <v>12.28338642538705</v>
      </c>
      <c r="X179" s="15">
        <v>0</v>
      </c>
      <c r="Y179" s="15">
        <v>0</v>
      </c>
      <c r="Z179" s="15">
        <v>0</v>
      </c>
      <c r="AA179" s="39">
        <f t="shared" si="48"/>
        <v>0</v>
      </c>
      <c r="AB179" s="31">
        <f t="shared" si="51"/>
        <v>0</v>
      </c>
      <c r="AC179" s="31">
        <f t="shared" si="52"/>
        <v>0</v>
      </c>
      <c r="AE179" s="15">
        <v>3.3264479923899999</v>
      </c>
      <c r="AF179" s="15">
        <v>7.8019014156599997</v>
      </c>
      <c r="AG179" s="39">
        <f t="shared" si="49"/>
        <v>2.5405243706012985</v>
      </c>
      <c r="AH179" s="39">
        <f t="shared" si="50"/>
        <v>5.958584270326134</v>
      </c>
    </row>
    <row r="180" spans="1:34" ht="15" x14ac:dyDescent="0.25">
      <c r="A180" s="40" t="s">
        <v>186</v>
      </c>
      <c r="B180" t="s">
        <v>534</v>
      </c>
      <c r="C180" t="s">
        <v>63</v>
      </c>
      <c r="D180">
        <v>36.245753627799999</v>
      </c>
      <c r="E180">
        <v>9.4508422631200002</v>
      </c>
      <c r="F180">
        <v>2.2309774394400002</v>
      </c>
      <c r="G180">
        <v>5.8434933023199997</v>
      </c>
      <c r="H180" s="29">
        <f t="shared" si="53"/>
        <v>18.720440622919998</v>
      </c>
      <c r="I180" s="31">
        <f t="shared" si="54"/>
        <v>26.074343384244969</v>
      </c>
      <c r="J180" s="31">
        <f t="shared" si="55"/>
        <v>6.1551415438879733</v>
      </c>
      <c r="K180" s="31">
        <f t="shared" si="56"/>
        <v>16.121870060492054</v>
      </c>
      <c r="L180" s="31">
        <f t="shared" si="57"/>
        <v>51.648645011375002</v>
      </c>
      <c r="M180">
        <v>0.72660365659000004</v>
      </c>
      <c r="N180">
        <v>2.29446674677</v>
      </c>
      <c r="O180" s="15">
        <f t="shared" si="58"/>
        <v>3.02107040336</v>
      </c>
      <c r="P180">
        <v>5.2356817160800002</v>
      </c>
      <c r="Q180" s="29">
        <f t="shared" si="59"/>
        <v>8.2567521194399998</v>
      </c>
      <c r="R180" s="31">
        <f t="shared" si="60"/>
        <v>2.0046587085796026</v>
      </c>
      <c r="S180" s="31">
        <f t="shared" si="61"/>
        <v>6.3303049795333131</v>
      </c>
      <c r="T180" s="31">
        <f t="shared" si="62"/>
        <v>8.3349636881129161</v>
      </c>
      <c r="U180" s="31">
        <f t="shared" si="63"/>
        <v>14.444952006913999</v>
      </c>
      <c r="V180" s="31">
        <f t="shared" si="64"/>
        <v>22.779915695026919</v>
      </c>
      <c r="X180" s="15">
        <v>11.65185427754</v>
      </c>
      <c r="Y180" s="15">
        <v>5.8734587350799998</v>
      </c>
      <c r="Z180" s="15">
        <v>1.31345550398</v>
      </c>
      <c r="AA180" s="39">
        <f t="shared" si="48"/>
        <v>32.146812002284278</v>
      </c>
      <c r="AB180" s="31">
        <f t="shared" si="51"/>
        <v>16.204543007694941</v>
      </c>
      <c r="AC180" s="31">
        <f t="shared" si="52"/>
        <v>3.6237500190162897</v>
      </c>
      <c r="AE180" s="15">
        <v>2.9433655390000002</v>
      </c>
      <c r="AF180" s="15">
        <v>2.9569646251699999</v>
      </c>
      <c r="AG180" s="39">
        <f t="shared" si="49"/>
        <v>8.1205803284566791</v>
      </c>
      <c r="AH180" s="39">
        <f t="shared" si="50"/>
        <v>8.1580994439636871</v>
      </c>
    </row>
    <row r="181" spans="1:34" ht="15" x14ac:dyDescent="0.25">
      <c r="A181" s="40" t="s">
        <v>294</v>
      </c>
      <c r="B181" t="s">
        <v>641</v>
      </c>
      <c r="C181" t="s">
        <v>63</v>
      </c>
      <c r="D181">
        <v>2.4707957183799998</v>
      </c>
      <c r="E181">
        <v>0</v>
      </c>
      <c r="F181">
        <v>0</v>
      </c>
      <c r="G181">
        <v>0</v>
      </c>
      <c r="H181" s="29">
        <f t="shared" si="53"/>
        <v>2.4707957183799998</v>
      </c>
      <c r="I181" s="31">
        <f t="shared" si="54"/>
        <v>0</v>
      </c>
      <c r="J181" s="31">
        <f t="shared" si="55"/>
        <v>0</v>
      </c>
      <c r="K181" s="31">
        <f t="shared" si="56"/>
        <v>0</v>
      </c>
      <c r="L181" s="31">
        <f t="shared" si="57"/>
        <v>100</v>
      </c>
      <c r="M181">
        <v>2.0009856499999999E-2</v>
      </c>
      <c r="N181">
        <v>9.2322521199999993E-3</v>
      </c>
      <c r="O181" s="15">
        <f t="shared" si="58"/>
        <v>2.9242108619999999E-2</v>
      </c>
      <c r="P181">
        <v>2.0912451219999999E-2</v>
      </c>
      <c r="Q181" s="29">
        <f t="shared" si="59"/>
        <v>5.0154559840000001E-2</v>
      </c>
      <c r="R181" s="31">
        <f t="shared" si="60"/>
        <v>0.80985475048174549</v>
      </c>
      <c r="S181" s="31">
        <f t="shared" si="61"/>
        <v>0.37365501531843398</v>
      </c>
      <c r="T181" s="31">
        <f t="shared" si="62"/>
        <v>1.1835097658001794</v>
      </c>
      <c r="U181" s="31">
        <f t="shared" si="63"/>
        <v>0.84638527841190536</v>
      </c>
      <c r="V181" s="31">
        <f t="shared" si="64"/>
        <v>2.0298950442120849</v>
      </c>
      <c r="X181" s="15">
        <v>0</v>
      </c>
      <c r="Y181" s="15">
        <v>0</v>
      </c>
      <c r="Z181" s="15">
        <v>0</v>
      </c>
      <c r="AA181" s="39">
        <f t="shared" si="48"/>
        <v>0</v>
      </c>
      <c r="AB181" s="31">
        <f t="shared" si="51"/>
        <v>0</v>
      </c>
      <c r="AC181" s="31">
        <f t="shared" si="52"/>
        <v>0</v>
      </c>
      <c r="AE181" s="15">
        <v>9.2322509299999998E-3</v>
      </c>
      <c r="AF181" s="15">
        <v>1.7790984959999999E-2</v>
      </c>
      <c r="AG181" s="39">
        <f t="shared" si="49"/>
        <v>0.37365496715581209</v>
      </c>
      <c r="AH181" s="39">
        <f t="shared" si="50"/>
        <v>0.72005082523231922</v>
      </c>
    </row>
    <row r="182" spans="1:34" ht="15" x14ac:dyDescent="0.25">
      <c r="A182" s="40" t="s">
        <v>201</v>
      </c>
      <c r="B182" t="s">
        <v>549</v>
      </c>
      <c r="C182" t="s">
        <v>64</v>
      </c>
      <c r="D182">
        <v>300.61199177700001</v>
      </c>
      <c r="E182">
        <v>13.025993907929999</v>
      </c>
      <c r="F182">
        <v>9.8501430149999999E-2</v>
      </c>
      <c r="G182">
        <v>6.3680428333699997</v>
      </c>
      <c r="H182" s="29">
        <f t="shared" si="53"/>
        <v>281.11945360555001</v>
      </c>
      <c r="I182" s="31">
        <f t="shared" si="54"/>
        <v>4.3331584448543694</v>
      </c>
      <c r="J182" s="31">
        <f t="shared" si="55"/>
        <v>3.2766966336815438E-2</v>
      </c>
      <c r="K182" s="31">
        <f t="shared" si="56"/>
        <v>2.1183595490408584</v>
      </c>
      <c r="L182" s="31">
        <f t="shared" si="57"/>
        <v>93.515715039767954</v>
      </c>
      <c r="M182">
        <v>11.744447325179999</v>
      </c>
      <c r="N182">
        <v>9.9741455018899998</v>
      </c>
      <c r="O182" s="15">
        <f t="shared" si="58"/>
        <v>21.718592827069997</v>
      </c>
      <c r="P182">
        <v>32.03011057874</v>
      </c>
      <c r="Q182" s="29">
        <f t="shared" si="59"/>
        <v>53.748703405809998</v>
      </c>
      <c r="R182" s="31">
        <f t="shared" si="60"/>
        <v>3.9068459164770331</v>
      </c>
      <c r="S182" s="31">
        <f t="shared" si="61"/>
        <v>3.3179466470815377</v>
      </c>
      <c r="T182" s="31">
        <f t="shared" si="62"/>
        <v>7.2247925635585704</v>
      </c>
      <c r="U182" s="31">
        <f t="shared" si="63"/>
        <v>10.654967684223514</v>
      </c>
      <c r="V182" s="31">
        <f t="shared" si="64"/>
        <v>17.879760247782084</v>
      </c>
      <c r="X182" s="15">
        <v>11.886320934860001</v>
      </c>
      <c r="Y182" s="15">
        <v>6.5107872138599996</v>
      </c>
      <c r="Z182" s="15">
        <v>1.841152721E-2</v>
      </c>
      <c r="AA182" s="39">
        <f t="shared" si="48"/>
        <v>3.9540408433464993</v>
      </c>
      <c r="AB182" s="31">
        <f t="shared" si="51"/>
        <v>2.1658441419362378</v>
      </c>
      <c r="AC182" s="31">
        <f t="shared" si="52"/>
        <v>6.1246815541736738E-3</v>
      </c>
      <c r="AE182" s="15">
        <v>16.634853103379999</v>
      </c>
      <c r="AF182" s="15">
        <v>21.69444033125</v>
      </c>
      <c r="AG182" s="39">
        <f t="shared" si="49"/>
        <v>5.5336625146078893</v>
      </c>
      <c r="AH182" s="39">
        <f t="shared" si="50"/>
        <v>7.2167581216598204</v>
      </c>
    </row>
    <row r="183" spans="1:34" ht="15" x14ac:dyDescent="0.25">
      <c r="A183" s="40" t="s">
        <v>208</v>
      </c>
      <c r="B183" t="s">
        <v>556</v>
      </c>
      <c r="C183" t="s">
        <v>63</v>
      </c>
      <c r="D183">
        <v>1.6994530356299999</v>
      </c>
      <c r="E183">
        <v>0</v>
      </c>
      <c r="F183">
        <v>0</v>
      </c>
      <c r="G183">
        <v>0</v>
      </c>
      <c r="H183" s="29">
        <f t="shared" si="53"/>
        <v>1.6994530356299999</v>
      </c>
      <c r="I183" s="31">
        <f t="shared" si="54"/>
        <v>0</v>
      </c>
      <c r="J183" s="31">
        <f t="shared" si="55"/>
        <v>0</v>
      </c>
      <c r="K183" s="31">
        <f t="shared" si="56"/>
        <v>0</v>
      </c>
      <c r="L183" s="31">
        <f t="shared" si="57"/>
        <v>100</v>
      </c>
      <c r="M183">
        <v>3.0584028400000001E-2</v>
      </c>
      <c r="N183">
        <v>2.9610506830000001E-2</v>
      </c>
      <c r="O183" s="15">
        <f t="shared" si="58"/>
        <v>6.0194535229999999E-2</v>
      </c>
      <c r="P183">
        <v>9.0793039349999993E-2</v>
      </c>
      <c r="Q183" s="29">
        <f t="shared" si="59"/>
        <v>0.15098757458000001</v>
      </c>
      <c r="R183" s="31">
        <f t="shared" si="60"/>
        <v>1.7996395168791632</v>
      </c>
      <c r="S183" s="31">
        <f t="shared" si="61"/>
        <v>1.7423551112739732</v>
      </c>
      <c r="T183" s="31">
        <f t="shared" si="62"/>
        <v>3.541994628153136</v>
      </c>
      <c r="U183" s="31">
        <f t="shared" si="63"/>
        <v>5.3424859320306153</v>
      </c>
      <c r="V183" s="31">
        <f t="shared" si="64"/>
        <v>8.8844805601837518</v>
      </c>
      <c r="X183" s="15">
        <v>0</v>
      </c>
      <c r="Y183" s="15">
        <v>0</v>
      </c>
      <c r="Z183" s="15">
        <v>0</v>
      </c>
      <c r="AA183" s="39">
        <f t="shared" si="48"/>
        <v>0</v>
      </c>
      <c r="AB183" s="31">
        <f t="shared" si="51"/>
        <v>0</v>
      </c>
      <c r="AC183" s="31">
        <f t="shared" si="52"/>
        <v>0</v>
      </c>
      <c r="AE183" s="15">
        <v>6.6445656889999996E-2</v>
      </c>
      <c r="AF183" s="15">
        <v>4.3111905999999998E-2</v>
      </c>
      <c r="AG183" s="39">
        <f t="shared" si="49"/>
        <v>3.9098260144251702</v>
      </c>
      <c r="AH183" s="39">
        <f t="shared" si="50"/>
        <v>2.5368106735599252</v>
      </c>
    </row>
    <row r="184" spans="1:34" ht="15" x14ac:dyDescent="0.25">
      <c r="A184" s="40" t="s">
        <v>95</v>
      </c>
      <c r="B184" t="s">
        <v>443</v>
      </c>
      <c r="C184" t="s">
        <v>63</v>
      </c>
      <c r="D184">
        <v>0.45840965109800003</v>
      </c>
      <c r="E184">
        <v>0</v>
      </c>
      <c r="F184">
        <v>0</v>
      </c>
      <c r="G184">
        <v>0</v>
      </c>
      <c r="H184" s="29">
        <f t="shared" si="53"/>
        <v>0.45840965109800003</v>
      </c>
      <c r="I184" s="31">
        <f t="shared" si="54"/>
        <v>0</v>
      </c>
      <c r="J184" s="31">
        <f t="shared" si="55"/>
        <v>0</v>
      </c>
      <c r="K184" s="31">
        <f t="shared" si="56"/>
        <v>0</v>
      </c>
      <c r="L184" s="31">
        <f t="shared" si="57"/>
        <v>100</v>
      </c>
      <c r="M184">
        <v>0</v>
      </c>
      <c r="N184">
        <v>0</v>
      </c>
      <c r="O184" s="15">
        <f t="shared" si="58"/>
        <v>0</v>
      </c>
      <c r="P184">
        <v>0</v>
      </c>
      <c r="Q184" s="29">
        <f t="shared" si="59"/>
        <v>0</v>
      </c>
      <c r="R184" s="31">
        <f t="shared" si="60"/>
        <v>0</v>
      </c>
      <c r="S184" s="31">
        <f t="shared" si="61"/>
        <v>0</v>
      </c>
      <c r="T184" s="31">
        <f t="shared" si="62"/>
        <v>0</v>
      </c>
      <c r="U184" s="31">
        <f t="shared" si="63"/>
        <v>0</v>
      </c>
      <c r="V184" s="31">
        <f t="shared" si="64"/>
        <v>0</v>
      </c>
      <c r="X184" s="15">
        <v>0</v>
      </c>
      <c r="Y184" s="15">
        <v>0</v>
      </c>
      <c r="Z184" s="15">
        <v>0</v>
      </c>
      <c r="AA184" s="39">
        <f t="shared" si="48"/>
        <v>0</v>
      </c>
      <c r="AB184" s="31">
        <f t="shared" si="51"/>
        <v>0</v>
      </c>
      <c r="AC184" s="31">
        <f t="shared" si="52"/>
        <v>0</v>
      </c>
      <c r="AE184" s="15">
        <v>0</v>
      </c>
      <c r="AF184" s="15">
        <v>0</v>
      </c>
      <c r="AG184" s="39">
        <f t="shared" si="49"/>
        <v>0</v>
      </c>
      <c r="AH184" s="39">
        <f t="shared" si="50"/>
        <v>0</v>
      </c>
    </row>
    <row r="185" spans="1:34" ht="15" x14ac:dyDescent="0.25">
      <c r="A185" s="40" t="s">
        <v>295</v>
      </c>
      <c r="B185" t="s">
        <v>642</v>
      </c>
      <c r="C185" t="s">
        <v>63</v>
      </c>
      <c r="D185">
        <v>0.59155966526399995</v>
      </c>
      <c r="E185">
        <v>0</v>
      </c>
      <c r="F185">
        <v>0</v>
      </c>
      <c r="G185">
        <v>0</v>
      </c>
      <c r="H185" s="29">
        <f t="shared" si="53"/>
        <v>0.59155966526399995</v>
      </c>
      <c r="I185" s="31">
        <f t="shared" si="54"/>
        <v>0</v>
      </c>
      <c r="J185" s="31">
        <f t="shared" si="55"/>
        <v>0</v>
      </c>
      <c r="K185" s="31">
        <f t="shared" si="56"/>
        <v>0</v>
      </c>
      <c r="L185" s="31">
        <f t="shared" si="57"/>
        <v>100</v>
      </c>
      <c r="M185">
        <v>0</v>
      </c>
      <c r="N185">
        <v>8.0362115100000003E-3</v>
      </c>
      <c r="O185" s="15">
        <f t="shared" si="58"/>
        <v>8.0362115100000003E-3</v>
      </c>
      <c r="P185">
        <v>0.14265696769</v>
      </c>
      <c r="Q185" s="29">
        <f t="shared" si="59"/>
        <v>0.1506931792</v>
      </c>
      <c r="R185" s="31">
        <f t="shared" si="60"/>
        <v>0</v>
      </c>
      <c r="S185" s="31">
        <f t="shared" si="61"/>
        <v>1.3584786086478051</v>
      </c>
      <c r="T185" s="31">
        <f t="shared" si="62"/>
        <v>1.3584786086478051</v>
      </c>
      <c r="U185" s="31">
        <f t="shared" si="63"/>
        <v>24.115398000696235</v>
      </c>
      <c r="V185" s="31">
        <f t="shared" si="64"/>
        <v>25.473876609344043</v>
      </c>
      <c r="X185" s="15">
        <v>0</v>
      </c>
      <c r="Y185" s="15">
        <v>0</v>
      </c>
      <c r="Z185" s="15">
        <v>0</v>
      </c>
      <c r="AA185" s="39">
        <f t="shared" si="48"/>
        <v>0</v>
      </c>
      <c r="AB185" s="31">
        <f t="shared" si="51"/>
        <v>0</v>
      </c>
      <c r="AC185" s="31">
        <f t="shared" si="52"/>
        <v>0</v>
      </c>
      <c r="AE185" s="15">
        <v>4.9698808390000002E-2</v>
      </c>
      <c r="AF185" s="15">
        <v>0.10596595864</v>
      </c>
      <c r="AG185" s="39">
        <f t="shared" si="49"/>
        <v>8.4013179579815542</v>
      </c>
      <c r="AH185" s="39">
        <f t="shared" si="50"/>
        <v>17.912979004866692</v>
      </c>
    </row>
    <row r="186" spans="1:34" ht="15" x14ac:dyDescent="0.25">
      <c r="A186" s="40" t="s">
        <v>297</v>
      </c>
      <c r="B186" t="s">
        <v>644</v>
      </c>
      <c r="C186" t="s">
        <v>63</v>
      </c>
      <c r="D186">
        <v>5.7407339799999999</v>
      </c>
      <c r="E186">
        <v>0.51004892181000006</v>
      </c>
      <c r="F186">
        <v>0.36355851721999999</v>
      </c>
      <c r="G186">
        <v>1.4837435910600001</v>
      </c>
      <c r="H186" s="29">
        <f t="shared" si="53"/>
        <v>3.3833829499100001</v>
      </c>
      <c r="I186" s="31">
        <f t="shared" si="54"/>
        <v>8.8847336174598368</v>
      </c>
      <c r="J186" s="31">
        <f t="shared" si="55"/>
        <v>6.3329622742769907</v>
      </c>
      <c r="K186" s="31">
        <f t="shared" si="56"/>
        <v>25.845886540452444</v>
      </c>
      <c r="L186" s="31">
        <f t="shared" si="57"/>
        <v>58.936417567810729</v>
      </c>
      <c r="M186">
        <v>0</v>
      </c>
      <c r="N186">
        <v>4.9621565059999997E-2</v>
      </c>
      <c r="O186" s="15">
        <f t="shared" si="58"/>
        <v>4.9621565059999997E-2</v>
      </c>
      <c r="P186">
        <v>0.28049623135000001</v>
      </c>
      <c r="Q186" s="29">
        <f t="shared" si="59"/>
        <v>0.33011779641</v>
      </c>
      <c r="R186" s="31">
        <f t="shared" si="60"/>
        <v>0</v>
      </c>
      <c r="S186" s="31">
        <f t="shared" si="61"/>
        <v>0.86437666738914098</v>
      </c>
      <c r="T186" s="31">
        <f t="shared" si="62"/>
        <v>0.86437666738914098</v>
      </c>
      <c r="U186" s="31">
        <f t="shared" si="63"/>
        <v>4.8860691390197459</v>
      </c>
      <c r="V186" s="31">
        <f t="shared" si="64"/>
        <v>5.7504458064088873</v>
      </c>
      <c r="X186" s="15">
        <v>1.01547168635</v>
      </c>
      <c r="Y186" s="15">
        <v>1.34421833435</v>
      </c>
      <c r="Z186" s="15">
        <v>0.28327018821</v>
      </c>
      <c r="AA186" s="39">
        <f t="shared" si="48"/>
        <v>17.688882464991</v>
      </c>
      <c r="AB186" s="31">
        <f t="shared" si="51"/>
        <v>23.415443722581273</v>
      </c>
      <c r="AC186" s="31">
        <f t="shared" si="52"/>
        <v>4.934389734777433</v>
      </c>
      <c r="AE186" s="15">
        <v>4.9621565149999998E-2</v>
      </c>
      <c r="AF186" s="15">
        <v>0.21061742938</v>
      </c>
      <c r="AG186" s="39">
        <f t="shared" si="49"/>
        <v>0.86437666895688492</v>
      </c>
      <c r="AH186" s="39">
        <f t="shared" si="50"/>
        <v>3.6688240582783456</v>
      </c>
    </row>
    <row r="187" spans="1:34" ht="15" x14ac:dyDescent="0.25">
      <c r="A187" s="40" t="s">
        <v>298</v>
      </c>
      <c r="B187" t="s">
        <v>645</v>
      </c>
      <c r="C187" t="s">
        <v>51</v>
      </c>
      <c r="D187">
        <v>20.083240223000001</v>
      </c>
      <c r="E187">
        <v>0</v>
      </c>
      <c r="F187">
        <v>0</v>
      </c>
      <c r="G187">
        <v>0</v>
      </c>
      <c r="H187" s="29">
        <f t="shared" si="53"/>
        <v>20.083240223000001</v>
      </c>
      <c r="I187" s="31">
        <f t="shared" si="54"/>
        <v>0</v>
      </c>
      <c r="J187" s="31">
        <f t="shared" si="55"/>
        <v>0</v>
      </c>
      <c r="K187" s="31">
        <f t="shared" si="56"/>
        <v>0</v>
      </c>
      <c r="L187" s="31">
        <f t="shared" si="57"/>
        <v>100</v>
      </c>
      <c r="M187">
        <v>9.4295580279999999E-2</v>
      </c>
      <c r="N187">
        <v>4.117084335E-2</v>
      </c>
      <c r="O187" s="15">
        <f t="shared" si="58"/>
        <v>0.13546642363</v>
      </c>
      <c r="P187">
        <v>0.4270508972</v>
      </c>
      <c r="Q187" s="29">
        <f t="shared" si="59"/>
        <v>0.56251732083000006</v>
      </c>
      <c r="R187" s="31">
        <f t="shared" si="60"/>
        <v>0.46952373836573208</v>
      </c>
      <c r="S187" s="31">
        <f t="shared" si="61"/>
        <v>0.20500100030098611</v>
      </c>
      <c r="T187" s="31">
        <f t="shared" si="62"/>
        <v>0.67452473866671825</v>
      </c>
      <c r="U187" s="31">
        <f t="shared" si="63"/>
        <v>2.1264043673138313</v>
      </c>
      <c r="V187" s="31">
        <f t="shared" si="64"/>
        <v>2.8009291059805497</v>
      </c>
      <c r="X187" s="15">
        <v>0</v>
      </c>
      <c r="Y187" s="15">
        <v>0</v>
      </c>
      <c r="Z187" s="15">
        <v>0</v>
      </c>
      <c r="AA187" s="39">
        <f t="shared" si="48"/>
        <v>0</v>
      </c>
      <c r="AB187" s="31">
        <f t="shared" si="51"/>
        <v>0</v>
      </c>
      <c r="AC187" s="31">
        <f t="shared" si="52"/>
        <v>0</v>
      </c>
      <c r="AE187" s="15">
        <v>0.20828216881</v>
      </c>
      <c r="AF187" s="15">
        <v>0.28382307085000003</v>
      </c>
      <c r="AG187" s="39">
        <f t="shared" si="49"/>
        <v>1.0370944454046229</v>
      </c>
      <c r="AH187" s="39">
        <f t="shared" si="50"/>
        <v>1.4132334608284789</v>
      </c>
    </row>
    <row r="188" spans="1:34" ht="15" x14ac:dyDescent="0.25">
      <c r="A188" s="40" t="s">
        <v>212</v>
      </c>
      <c r="B188" t="s">
        <v>560</v>
      </c>
      <c r="C188" t="s">
        <v>63</v>
      </c>
      <c r="D188">
        <v>0.52911763181799998</v>
      </c>
      <c r="E188">
        <v>0</v>
      </c>
      <c r="F188">
        <v>0</v>
      </c>
      <c r="G188">
        <v>0</v>
      </c>
      <c r="H188" s="29">
        <f t="shared" si="53"/>
        <v>0.52911763181799998</v>
      </c>
      <c r="I188" s="31">
        <f t="shared" si="54"/>
        <v>0</v>
      </c>
      <c r="J188" s="31">
        <f t="shared" si="55"/>
        <v>0</v>
      </c>
      <c r="K188" s="31">
        <f t="shared" si="56"/>
        <v>0</v>
      </c>
      <c r="L188" s="31">
        <f t="shared" si="57"/>
        <v>100</v>
      </c>
      <c r="M188">
        <v>0</v>
      </c>
      <c r="N188">
        <v>0</v>
      </c>
      <c r="O188" s="15">
        <f t="shared" si="58"/>
        <v>0</v>
      </c>
      <c r="P188">
        <v>4.2998953559999997E-2</v>
      </c>
      <c r="Q188" s="29">
        <f t="shared" si="59"/>
        <v>4.2998953559999997E-2</v>
      </c>
      <c r="R188" s="31">
        <f t="shared" si="60"/>
        <v>0</v>
      </c>
      <c r="S188" s="31">
        <f t="shared" si="61"/>
        <v>0</v>
      </c>
      <c r="T188" s="31">
        <f t="shared" si="62"/>
        <v>0</v>
      </c>
      <c r="U188" s="31">
        <f t="shared" si="63"/>
        <v>8.1265395394705529</v>
      </c>
      <c r="V188" s="31">
        <f t="shared" si="64"/>
        <v>8.1265395394705529</v>
      </c>
      <c r="X188" s="15">
        <v>0</v>
      </c>
      <c r="Y188" s="15">
        <v>0</v>
      </c>
      <c r="Z188" s="15">
        <v>0</v>
      </c>
      <c r="AA188" s="39">
        <f t="shared" si="48"/>
        <v>0</v>
      </c>
      <c r="AB188" s="31">
        <f t="shared" si="51"/>
        <v>0</v>
      </c>
      <c r="AC188" s="31">
        <f t="shared" si="52"/>
        <v>0</v>
      </c>
      <c r="AE188" s="15">
        <v>0</v>
      </c>
      <c r="AF188" s="15">
        <v>3.0091684439999999E-2</v>
      </c>
      <c r="AG188" s="39">
        <f t="shared" si="49"/>
        <v>0</v>
      </c>
      <c r="AH188" s="39">
        <f t="shared" si="50"/>
        <v>5.6871445271267396</v>
      </c>
    </row>
    <row r="189" spans="1:34" ht="15" x14ac:dyDescent="0.25">
      <c r="A189" s="40" t="s">
        <v>281</v>
      </c>
      <c r="B189" t="s">
        <v>628</v>
      </c>
      <c r="C189" t="s">
        <v>63</v>
      </c>
      <c r="D189">
        <v>7.3343715100500001E-2</v>
      </c>
      <c r="E189">
        <v>0</v>
      </c>
      <c r="F189">
        <v>0</v>
      </c>
      <c r="G189">
        <v>0</v>
      </c>
      <c r="H189" s="29">
        <f t="shared" si="53"/>
        <v>7.3343715100500001E-2</v>
      </c>
      <c r="I189" s="31">
        <f t="shared" si="54"/>
        <v>0</v>
      </c>
      <c r="J189" s="31">
        <f t="shared" si="55"/>
        <v>0</v>
      </c>
      <c r="K189" s="31">
        <f t="shared" si="56"/>
        <v>0</v>
      </c>
      <c r="L189" s="31">
        <f t="shared" si="57"/>
        <v>100</v>
      </c>
      <c r="M189">
        <v>0</v>
      </c>
      <c r="N189">
        <v>0</v>
      </c>
      <c r="O189" s="15">
        <f t="shared" si="58"/>
        <v>0</v>
      </c>
      <c r="P189">
        <v>0</v>
      </c>
      <c r="Q189" s="29">
        <f t="shared" si="59"/>
        <v>0</v>
      </c>
      <c r="R189" s="31">
        <f t="shared" si="60"/>
        <v>0</v>
      </c>
      <c r="S189" s="31">
        <f t="shared" si="61"/>
        <v>0</v>
      </c>
      <c r="T189" s="31">
        <f t="shared" si="62"/>
        <v>0</v>
      </c>
      <c r="U189" s="31">
        <f t="shared" si="63"/>
        <v>0</v>
      </c>
      <c r="V189" s="31">
        <f t="shared" si="64"/>
        <v>0</v>
      </c>
      <c r="X189" s="15">
        <v>0</v>
      </c>
      <c r="Y189" s="15">
        <v>0</v>
      </c>
      <c r="Z189" s="15">
        <v>0</v>
      </c>
      <c r="AA189" s="39">
        <f t="shared" si="48"/>
        <v>0</v>
      </c>
      <c r="AB189" s="31">
        <f t="shared" si="51"/>
        <v>0</v>
      </c>
      <c r="AC189" s="31">
        <f t="shared" si="52"/>
        <v>0</v>
      </c>
      <c r="AE189" s="15">
        <v>0</v>
      </c>
      <c r="AF189" s="15">
        <v>0</v>
      </c>
      <c r="AG189" s="39">
        <f t="shared" si="49"/>
        <v>0</v>
      </c>
      <c r="AH189" s="39">
        <f t="shared" si="50"/>
        <v>0</v>
      </c>
    </row>
    <row r="190" spans="1:34" ht="15" x14ac:dyDescent="0.25">
      <c r="A190" s="40" t="s">
        <v>282</v>
      </c>
      <c r="B190" t="s">
        <v>629</v>
      </c>
      <c r="C190" t="s">
        <v>63</v>
      </c>
      <c r="D190">
        <v>0.34346451025800001</v>
      </c>
      <c r="E190">
        <v>0</v>
      </c>
      <c r="F190">
        <v>0</v>
      </c>
      <c r="G190">
        <v>0</v>
      </c>
      <c r="H190" s="29">
        <f t="shared" si="53"/>
        <v>0.34346451025800001</v>
      </c>
      <c r="I190" s="31">
        <f t="shared" si="54"/>
        <v>0</v>
      </c>
      <c r="J190" s="31">
        <f t="shared" si="55"/>
        <v>0</v>
      </c>
      <c r="K190" s="31">
        <f t="shared" si="56"/>
        <v>0</v>
      </c>
      <c r="L190" s="31">
        <f t="shared" si="57"/>
        <v>100</v>
      </c>
      <c r="M190">
        <v>0</v>
      </c>
      <c r="N190">
        <v>0</v>
      </c>
      <c r="O190" s="15">
        <f t="shared" si="58"/>
        <v>0</v>
      </c>
      <c r="P190">
        <v>4.1584335530000002E-2</v>
      </c>
      <c r="Q190" s="29">
        <f t="shared" si="59"/>
        <v>4.1584335530000002E-2</v>
      </c>
      <c r="R190" s="31">
        <f t="shared" si="60"/>
        <v>0</v>
      </c>
      <c r="S190" s="31">
        <f t="shared" si="61"/>
        <v>0</v>
      </c>
      <c r="T190" s="31">
        <f t="shared" si="62"/>
        <v>0</v>
      </c>
      <c r="U190" s="31">
        <f t="shared" si="63"/>
        <v>12.10731656052706</v>
      </c>
      <c r="V190" s="31">
        <f t="shared" si="64"/>
        <v>12.10731656052706</v>
      </c>
      <c r="X190" s="15">
        <v>0</v>
      </c>
      <c r="Y190" s="15">
        <v>0</v>
      </c>
      <c r="Z190" s="15">
        <v>0</v>
      </c>
      <c r="AA190" s="39">
        <f t="shared" si="48"/>
        <v>0</v>
      </c>
      <c r="AB190" s="31">
        <f t="shared" si="51"/>
        <v>0</v>
      </c>
      <c r="AC190" s="31">
        <f t="shared" si="52"/>
        <v>0</v>
      </c>
      <c r="AE190" s="15">
        <v>0</v>
      </c>
      <c r="AF190" s="15">
        <v>4.3897995289999998E-2</v>
      </c>
      <c r="AG190" s="39">
        <f t="shared" si="49"/>
        <v>0</v>
      </c>
      <c r="AH190" s="39">
        <f t="shared" si="50"/>
        <v>12.78094067332464</v>
      </c>
    </row>
    <row r="191" spans="1:34" ht="15" x14ac:dyDescent="0.25">
      <c r="A191" s="40" t="s">
        <v>78</v>
      </c>
      <c r="B191" t="s">
        <v>426</v>
      </c>
      <c r="C191" t="s">
        <v>63</v>
      </c>
      <c r="D191">
        <v>1.21825898713</v>
      </c>
      <c r="E191">
        <v>0</v>
      </c>
      <c r="F191">
        <v>0</v>
      </c>
      <c r="G191">
        <v>0</v>
      </c>
      <c r="H191" s="29">
        <f t="shared" si="53"/>
        <v>1.21825898713</v>
      </c>
      <c r="I191" s="31">
        <f t="shared" si="54"/>
        <v>0</v>
      </c>
      <c r="J191" s="31">
        <f t="shared" si="55"/>
        <v>0</v>
      </c>
      <c r="K191" s="31">
        <f t="shared" si="56"/>
        <v>0</v>
      </c>
      <c r="L191" s="31">
        <f t="shared" si="57"/>
        <v>100</v>
      </c>
      <c r="M191">
        <v>8.2673938399999997E-3</v>
      </c>
      <c r="N191">
        <v>1.240523451E-2</v>
      </c>
      <c r="O191" s="15">
        <f t="shared" si="58"/>
        <v>2.067262835E-2</v>
      </c>
      <c r="P191">
        <v>1.783798021E-2</v>
      </c>
      <c r="Q191" s="29">
        <f t="shared" si="59"/>
        <v>3.8510608559999999E-2</v>
      </c>
      <c r="R191" s="31">
        <f t="shared" si="60"/>
        <v>0.67862366929682982</v>
      </c>
      <c r="S191" s="31">
        <f t="shared" si="61"/>
        <v>1.0182756409804543</v>
      </c>
      <c r="T191" s="31">
        <f t="shared" si="62"/>
        <v>1.6968993102772845</v>
      </c>
      <c r="U191" s="31">
        <f t="shared" si="63"/>
        <v>1.4642190534562018</v>
      </c>
      <c r="V191" s="31">
        <f t="shared" si="64"/>
        <v>3.1611183637334861</v>
      </c>
      <c r="X191" s="15">
        <v>0</v>
      </c>
      <c r="Y191" s="15">
        <v>0</v>
      </c>
      <c r="Z191" s="15">
        <v>0</v>
      </c>
      <c r="AA191" s="39">
        <f t="shared" si="48"/>
        <v>0</v>
      </c>
      <c r="AB191" s="31">
        <f t="shared" si="51"/>
        <v>0</v>
      </c>
      <c r="AC191" s="31">
        <f t="shared" si="52"/>
        <v>0</v>
      </c>
      <c r="AE191" s="15">
        <v>2.441030257E-2</v>
      </c>
      <c r="AF191" s="15">
        <v>5.4327426799999998E-3</v>
      </c>
      <c r="AG191" s="39">
        <f t="shared" si="49"/>
        <v>2.0037038780650658</v>
      </c>
      <c r="AH191" s="39">
        <f t="shared" si="50"/>
        <v>0.4459431645810033</v>
      </c>
    </row>
    <row r="192" spans="1:34" ht="15" x14ac:dyDescent="0.25">
      <c r="A192" s="40" t="s">
        <v>210</v>
      </c>
      <c r="B192" t="s">
        <v>558</v>
      </c>
      <c r="C192" t="s">
        <v>63</v>
      </c>
      <c r="D192">
        <v>2.0640553114100002</v>
      </c>
      <c r="E192">
        <v>0</v>
      </c>
      <c r="F192">
        <v>0</v>
      </c>
      <c r="G192">
        <v>8.9084880699999997E-3</v>
      </c>
      <c r="H192" s="29">
        <f t="shared" si="53"/>
        <v>2.0551468233400003</v>
      </c>
      <c r="I192" s="31">
        <f t="shared" si="54"/>
        <v>0</v>
      </c>
      <c r="J192" s="31">
        <f t="shared" si="55"/>
        <v>0</v>
      </c>
      <c r="K192" s="31">
        <f t="shared" si="56"/>
        <v>0.43160122796876127</v>
      </c>
      <c r="L192" s="31">
        <f t="shared" si="57"/>
        <v>99.568398772031244</v>
      </c>
      <c r="M192">
        <v>8.6222141200000008E-3</v>
      </c>
      <c r="N192">
        <v>4.38939304E-3</v>
      </c>
      <c r="O192" s="15">
        <f t="shared" si="58"/>
        <v>1.3011607160000001E-2</v>
      </c>
      <c r="P192">
        <v>6.4468682299999996E-3</v>
      </c>
      <c r="Q192" s="29">
        <f t="shared" si="59"/>
        <v>1.945847539E-2</v>
      </c>
      <c r="R192" s="31">
        <f t="shared" si="60"/>
        <v>0.41773173772702737</v>
      </c>
      <c r="S192" s="31">
        <f t="shared" si="61"/>
        <v>0.21265869261039871</v>
      </c>
      <c r="T192" s="31">
        <f t="shared" si="62"/>
        <v>0.63039043033742614</v>
      </c>
      <c r="U192" s="31">
        <f t="shared" si="63"/>
        <v>0.31233989682166058</v>
      </c>
      <c r="V192" s="31">
        <f t="shared" si="64"/>
        <v>0.94273032715908678</v>
      </c>
      <c r="X192" s="15">
        <v>0</v>
      </c>
      <c r="Y192" s="15">
        <v>8.9084880699999997E-3</v>
      </c>
      <c r="Z192" s="15">
        <v>0</v>
      </c>
      <c r="AA192" s="39">
        <f t="shared" si="48"/>
        <v>0</v>
      </c>
      <c r="AB192" s="31">
        <f t="shared" si="51"/>
        <v>0.43160122796876127</v>
      </c>
      <c r="AC192" s="31">
        <f t="shared" si="52"/>
        <v>0</v>
      </c>
      <c r="AE192" s="15">
        <v>6.9075896099999997E-3</v>
      </c>
      <c r="AF192" s="15">
        <v>3.9286710299999998E-3</v>
      </c>
      <c r="AG192" s="39">
        <f t="shared" si="49"/>
        <v>0.33466107094200293</v>
      </c>
      <c r="AH192" s="39">
        <f t="shared" si="50"/>
        <v>0.19033748796761848</v>
      </c>
    </row>
    <row r="193" spans="1:34" ht="15" x14ac:dyDescent="0.25">
      <c r="A193" s="40" t="s">
        <v>215</v>
      </c>
      <c r="B193" t="s">
        <v>563</v>
      </c>
      <c r="C193" t="s">
        <v>64</v>
      </c>
      <c r="D193">
        <v>122.122997037</v>
      </c>
      <c r="E193">
        <v>1.59458517233</v>
      </c>
      <c r="F193">
        <v>13.70894735571</v>
      </c>
      <c r="G193">
        <v>4.6253197290200001</v>
      </c>
      <c r="H193" s="29">
        <f>D193-E193-F193-G193</f>
        <v>102.19414477994</v>
      </c>
      <c r="I193" s="31">
        <f t="shared" si="54"/>
        <v>1.3057206349487831</v>
      </c>
      <c r="J193" s="31">
        <f t="shared" si="55"/>
        <v>11.22552483014854</v>
      </c>
      <c r="K193" s="31">
        <f t="shared" si="56"/>
        <v>3.7874272997236154</v>
      </c>
      <c r="L193" s="31">
        <f>H193/D193*100</f>
        <v>83.681327235179054</v>
      </c>
      <c r="M193">
        <v>10.05917537967</v>
      </c>
      <c r="N193">
        <v>6.6591384650899998</v>
      </c>
      <c r="O193" s="15">
        <f t="shared" si="58"/>
        <v>16.718313844760001</v>
      </c>
      <c r="P193">
        <v>14.66417581142</v>
      </c>
      <c r="Q193" s="29">
        <f t="shared" si="59"/>
        <v>31.382489656179999</v>
      </c>
      <c r="R193" s="31">
        <f t="shared" si="60"/>
        <v>8.2369214838564258</v>
      </c>
      <c r="S193" s="31">
        <f t="shared" si="61"/>
        <v>5.4528128416898083</v>
      </c>
      <c r="T193" s="31">
        <f t="shared" si="62"/>
        <v>13.689734325546235</v>
      </c>
      <c r="U193" s="31">
        <f t="shared" si="63"/>
        <v>12.007710396246782</v>
      </c>
      <c r="V193" s="31">
        <f t="shared" si="64"/>
        <v>25.697444721793016</v>
      </c>
      <c r="X193" s="15">
        <v>15.18509328655</v>
      </c>
      <c r="Y193" s="15">
        <v>4.64873097114</v>
      </c>
      <c r="Z193" s="15">
        <v>0</v>
      </c>
      <c r="AA193" s="39">
        <f t="shared" si="48"/>
        <v>12.434261895774897</v>
      </c>
      <c r="AB193" s="31">
        <f t="shared" si="51"/>
        <v>3.8065975155617569</v>
      </c>
      <c r="AC193" s="31">
        <f t="shared" si="52"/>
        <v>0</v>
      </c>
      <c r="AE193" s="15">
        <v>9.7929247039200007</v>
      </c>
      <c r="AF193" s="15">
        <v>9.1633611765699996</v>
      </c>
      <c r="AG193" s="39">
        <f t="shared" si="49"/>
        <v>8.0189030252451197</v>
      </c>
      <c r="AH193" s="39">
        <f t="shared" si="50"/>
        <v>7.503387076058857</v>
      </c>
    </row>
    <row r="194" spans="1:34" ht="15" x14ac:dyDescent="0.25">
      <c r="A194" s="40" t="s">
        <v>408</v>
      </c>
      <c r="B194" t="s">
        <v>751</v>
      </c>
      <c r="C194" t="s">
        <v>63</v>
      </c>
      <c r="D194">
        <v>12.482515211500001</v>
      </c>
      <c r="E194">
        <v>5.3616232749999999E-2</v>
      </c>
      <c r="F194">
        <v>0</v>
      </c>
      <c r="G194">
        <v>0</v>
      </c>
      <c r="H194" s="29">
        <f t="shared" si="53"/>
        <v>12.42889897875</v>
      </c>
      <c r="I194" s="31">
        <f t="shared" si="54"/>
        <v>0.42953068225067309</v>
      </c>
      <c r="J194" s="31">
        <f t="shared" si="55"/>
        <v>0</v>
      </c>
      <c r="K194" s="31">
        <f t="shared" si="56"/>
        <v>0</v>
      </c>
      <c r="L194" s="31">
        <f t="shared" si="57"/>
        <v>99.570469317749328</v>
      </c>
      <c r="M194">
        <v>0.21647514777999999</v>
      </c>
      <c r="N194">
        <v>0.23865542424</v>
      </c>
      <c r="O194" s="15">
        <f t="shared" si="58"/>
        <v>0.45513057201999996</v>
      </c>
      <c r="P194">
        <v>2.41227813822</v>
      </c>
      <c r="Q194" s="29">
        <f t="shared" si="59"/>
        <v>2.8674087102399999</v>
      </c>
      <c r="R194" s="31">
        <f t="shared" si="60"/>
        <v>1.7342269896099456</v>
      </c>
      <c r="S194" s="31">
        <f t="shared" si="61"/>
        <v>1.9119177521220196</v>
      </c>
      <c r="T194" s="31">
        <f t="shared" si="62"/>
        <v>3.6461447417319652</v>
      </c>
      <c r="U194" s="31">
        <f t="shared" si="63"/>
        <v>19.325256948195786</v>
      </c>
      <c r="V194" s="31">
        <f t="shared" si="64"/>
        <v>22.971401689927752</v>
      </c>
      <c r="X194" s="15">
        <v>0</v>
      </c>
      <c r="Y194" s="15">
        <v>0</v>
      </c>
      <c r="Z194" s="15">
        <v>0</v>
      </c>
      <c r="AA194" s="39">
        <f t="shared" si="48"/>
        <v>0</v>
      </c>
      <c r="AB194" s="31">
        <f t="shared" si="51"/>
        <v>0</v>
      </c>
      <c r="AC194" s="31">
        <f t="shared" si="52"/>
        <v>0</v>
      </c>
      <c r="AE194" s="15">
        <v>0.96947800406999995</v>
      </c>
      <c r="AF194" s="15">
        <v>1.6670747318300001</v>
      </c>
      <c r="AG194" s="39">
        <f t="shared" si="49"/>
        <v>7.7666879442440484</v>
      </c>
      <c r="AH194" s="39">
        <f t="shared" si="50"/>
        <v>13.35527899292398</v>
      </c>
    </row>
    <row r="195" spans="1:34" ht="15" x14ac:dyDescent="0.25">
      <c r="A195" s="40" t="s">
        <v>190</v>
      </c>
      <c r="B195" t="s">
        <v>538</v>
      </c>
      <c r="C195" t="s">
        <v>63</v>
      </c>
      <c r="D195">
        <v>0.377003751926</v>
      </c>
      <c r="E195">
        <v>0</v>
      </c>
      <c r="F195">
        <v>0</v>
      </c>
      <c r="G195">
        <v>0</v>
      </c>
      <c r="H195" s="29">
        <f t="shared" si="53"/>
        <v>0.377003751926</v>
      </c>
      <c r="I195" s="31">
        <f t="shared" si="54"/>
        <v>0</v>
      </c>
      <c r="J195" s="31">
        <f t="shared" si="55"/>
        <v>0</v>
      </c>
      <c r="K195" s="31">
        <f t="shared" si="56"/>
        <v>0</v>
      </c>
      <c r="L195" s="31">
        <f t="shared" si="57"/>
        <v>100</v>
      </c>
      <c r="M195">
        <v>0</v>
      </c>
      <c r="N195">
        <v>0</v>
      </c>
      <c r="O195" s="15">
        <f t="shared" si="58"/>
        <v>0</v>
      </c>
      <c r="P195">
        <v>7.9507425999999996E-3</v>
      </c>
      <c r="Q195" s="29">
        <f t="shared" si="59"/>
        <v>7.9507425999999996E-3</v>
      </c>
      <c r="R195" s="31">
        <f t="shared" si="60"/>
        <v>0</v>
      </c>
      <c r="S195" s="31">
        <f t="shared" si="61"/>
        <v>0</v>
      </c>
      <c r="T195" s="31">
        <f t="shared" si="62"/>
        <v>0</v>
      </c>
      <c r="U195" s="31">
        <f t="shared" si="63"/>
        <v>2.1089293035896914</v>
      </c>
      <c r="V195" s="31">
        <f t="shared" si="64"/>
        <v>2.1089293035896914</v>
      </c>
      <c r="X195" s="15">
        <v>0</v>
      </c>
      <c r="Y195" s="15">
        <v>0</v>
      </c>
      <c r="Z195" s="15">
        <v>0</v>
      </c>
      <c r="AA195" s="39">
        <f t="shared" ref="AA195:AA258" si="65">(X195/D195)*100</f>
        <v>0</v>
      </c>
      <c r="AB195" s="31">
        <f t="shared" si="51"/>
        <v>0</v>
      </c>
      <c r="AC195" s="31">
        <f t="shared" si="52"/>
        <v>0</v>
      </c>
      <c r="AE195" s="15">
        <v>0</v>
      </c>
      <c r="AF195" s="15">
        <v>7.5506101800000003E-3</v>
      </c>
      <c r="AG195" s="39">
        <f t="shared" ref="AG195:AG258" si="66">(AE195/D195)*100</f>
        <v>0</v>
      </c>
      <c r="AH195" s="39">
        <f t="shared" ref="AH195:AH258" si="67">(AF195/D195)*100</f>
        <v>2.0027944394256503</v>
      </c>
    </row>
    <row r="196" spans="1:34" ht="15" x14ac:dyDescent="0.25">
      <c r="A196" s="40" t="s">
        <v>289</v>
      </c>
      <c r="B196" t="s">
        <v>636</v>
      </c>
      <c r="C196" t="s">
        <v>63</v>
      </c>
      <c r="D196">
        <v>3.7452773909800001</v>
      </c>
      <c r="E196">
        <v>0.29090891612999997</v>
      </c>
      <c r="F196">
        <v>9.8812261730000003E-2</v>
      </c>
      <c r="G196">
        <v>0.44036974589</v>
      </c>
      <c r="H196" s="29">
        <f t="shared" si="53"/>
        <v>2.9151864672300003</v>
      </c>
      <c r="I196" s="31">
        <f t="shared" si="54"/>
        <v>7.7673530091686978</v>
      </c>
      <c r="J196" s="31">
        <f t="shared" si="55"/>
        <v>2.6383162424224205</v>
      </c>
      <c r="K196" s="31">
        <f t="shared" si="56"/>
        <v>11.758000807912698</v>
      </c>
      <c r="L196" s="31">
        <f t="shared" si="57"/>
        <v>77.836329940496185</v>
      </c>
      <c r="M196">
        <v>0.11329860494000001</v>
      </c>
      <c r="N196">
        <v>9.6144693350000004E-2</v>
      </c>
      <c r="O196" s="15">
        <f t="shared" si="58"/>
        <v>0.20944329829000002</v>
      </c>
      <c r="P196">
        <v>0.44312405664999999</v>
      </c>
      <c r="Q196" s="29">
        <f t="shared" si="59"/>
        <v>0.65256735493999996</v>
      </c>
      <c r="R196" s="31">
        <f t="shared" si="60"/>
        <v>3.0251058362957184</v>
      </c>
      <c r="S196" s="31">
        <f t="shared" si="61"/>
        <v>2.5670913877180803</v>
      </c>
      <c r="T196" s="31">
        <f t="shared" si="62"/>
        <v>5.5921972240137992</v>
      </c>
      <c r="U196" s="31">
        <f t="shared" si="63"/>
        <v>11.831541709492734</v>
      </c>
      <c r="V196" s="31">
        <f t="shared" si="64"/>
        <v>17.423738933506534</v>
      </c>
      <c r="X196" s="15">
        <v>0.38735935995999998</v>
      </c>
      <c r="Y196" s="15">
        <v>0.44273156374</v>
      </c>
      <c r="Z196" s="15">
        <v>7.9579329150000003E-2</v>
      </c>
      <c r="AA196" s="39">
        <f t="shared" si="65"/>
        <v>10.342608023985171</v>
      </c>
      <c r="AB196" s="31">
        <f t="shared" si="51"/>
        <v>11.82106203418363</v>
      </c>
      <c r="AC196" s="31">
        <f t="shared" si="52"/>
        <v>2.12479132631554</v>
      </c>
      <c r="AE196" s="15">
        <v>0.20882999695999999</v>
      </c>
      <c r="AF196" s="15">
        <v>0.31318751440999998</v>
      </c>
      <c r="AG196" s="39">
        <f t="shared" si="66"/>
        <v>5.5758218994122872</v>
      </c>
      <c r="AH196" s="39">
        <f t="shared" si="67"/>
        <v>8.3621980888323577</v>
      </c>
    </row>
    <row r="197" spans="1:34" ht="15" x14ac:dyDescent="0.25">
      <c r="A197" s="40" t="s">
        <v>216</v>
      </c>
      <c r="B197" t="s">
        <v>564</v>
      </c>
      <c r="C197" t="s">
        <v>63</v>
      </c>
      <c r="D197">
        <v>0.89597854417699996</v>
      </c>
      <c r="E197">
        <v>0</v>
      </c>
      <c r="F197">
        <v>0</v>
      </c>
      <c r="G197">
        <v>0</v>
      </c>
      <c r="H197" s="29">
        <f t="shared" si="53"/>
        <v>0.89597854417699996</v>
      </c>
      <c r="I197" s="31">
        <f t="shared" si="54"/>
        <v>0</v>
      </c>
      <c r="J197" s="31">
        <f t="shared" si="55"/>
        <v>0</v>
      </c>
      <c r="K197" s="31">
        <f t="shared" si="56"/>
        <v>0</v>
      </c>
      <c r="L197" s="31">
        <f t="shared" si="57"/>
        <v>100</v>
      </c>
      <c r="M197">
        <v>0</v>
      </c>
      <c r="N197">
        <v>0</v>
      </c>
      <c r="O197" s="15">
        <f t="shared" si="58"/>
        <v>0</v>
      </c>
      <c r="P197">
        <v>8.9371221500000007E-3</v>
      </c>
      <c r="Q197" s="29">
        <f t="shared" si="59"/>
        <v>8.9371221500000007E-3</v>
      </c>
      <c r="R197" s="31">
        <f t="shared" si="60"/>
        <v>0</v>
      </c>
      <c r="S197" s="31">
        <f t="shared" si="61"/>
        <v>0</v>
      </c>
      <c r="T197" s="31">
        <f t="shared" si="62"/>
        <v>0</v>
      </c>
      <c r="U197" s="31">
        <f t="shared" si="63"/>
        <v>0.99747055418711894</v>
      </c>
      <c r="V197" s="31">
        <f t="shared" si="64"/>
        <v>0.99747055418711894</v>
      </c>
      <c r="X197" s="15">
        <v>0</v>
      </c>
      <c r="Y197" s="15">
        <v>0</v>
      </c>
      <c r="Z197" s="15">
        <v>0</v>
      </c>
      <c r="AA197" s="39">
        <f t="shared" si="65"/>
        <v>0</v>
      </c>
      <c r="AB197" s="31">
        <f t="shared" si="51"/>
        <v>0</v>
      </c>
      <c r="AC197" s="31">
        <f t="shared" si="52"/>
        <v>0</v>
      </c>
      <c r="AE197" s="15">
        <v>3.5739449200000001E-3</v>
      </c>
      <c r="AF197" s="15">
        <v>5.3626453600000004E-3</v>
      </c>
      <c r="AG197" s="39">
        <f t="shared" si="66"/>
        <v>0.3988873330982321</v>
      </c>
      <c r="AH197" s="39">
        <f t="shared" si="67"/>
        <v>0.59852385917632123</v>
      </c>
    </row>
    <row r="198" spans="1:34" ht="15" x14ac:dyDescent="0.25">
      <c r="A198" s="40" t="s">
        <v>219</v>
      </c>
      <c r="B198" t="s">
        <v>567</v>
      </c>
      <c r="C198" t="s">
        <v>63</v>
      </c>
      <c r="D198">
        <v>1.70619849525</v>
      </c>
      <c r="E198">
        <v>0</v>
      </c>
      <c r="F198">
        <v>0</v>
      </c>
      <c r="G198">
        <v>0</v>
      </c>
      <c r="H198" s="29">
        <f t="shared" si="53"/>
        <v>1.70619849525</v>
      </c>
      <c r="I198" s="31">
        <f t="shared" si="54"/>
        <v>0</v>
      </c>
      <c r="J198" s="31">
        <f t="shared" si="55"/>
        <v>0</v>
      </c>
      <c r="K198" s="31">
        <f t="shared" si="56"/>
        <v>0</v>
      </c>
      <c r="L198" s="31">
        <f t="shared" si="57"/>
        <v>100</v>
      </c>
      <c r="M198">
        <v>0</v>
      </c>
      <c r="N198">
        <v>0</v>
      </c>
      <c r="O198" s="15">
        <f t="shared" si="58"/>
        <v>0</v>
      </c>
      <c r="P198">
        <v>4.3996695099999998E-3</v>
      </c>
      <c r="Q198" s="29">
        <f t="shared" si="59"/>
        <v>4.3996695099999998E-3</v>
      </c>
      <c r="R198" s="31">
        <f t="shared" si="60"/>
        <v>0</v>
      </c>
      <c r="S198" s="31">
        <f t="shared" si="61"/>
        <v>0</v>
      </c>
      <c r="T198" s="31">
        <f t="shared" si="62"/>
        <v>0</v>
      </c>
      <c r="U198" s="31">
        <f t="shared" si="63"/>
        <v>0.25786387236001751</v>
      </c>
      <c r="V198" s="31">
        <f t="shared" si="64"/>
        <v>0.25786387236001751</v>
      </c>
      <c r="X198" s="15">
        <v>0</v>
      </c>
      <c r="Y198" s="15">
        <v>0</v>
      </c>
      <c r="Z198" s="15">
        <v>0</v>
      </c>
      <c r="AA198" s="39">
        <f t="shared" si="65"/>
        <v>0</v>
      </c>
      <c r="AB198" s="31">
        <f t="shared" si="51"/>
        <v>0</v>
      </c>
      <c r="AC198" s="31">
        <f t="shared" si="52"/>
        <v>0</v>
      </c>
      <c r="AE198" s="15">
        <v>2.5574255000000001E-3</v>
      </c>
      <c r="AF198" s="15">
        <v>1.8422441500000001E-3</v>
      </c>
      <c r="AG198" s="39">
        <f t="shared" si="66"/>
        <v>0.14989026816749562</v>
      </c>
      <c r="AH198" s="39">
        <f t="shared" si="67"/>
        <v>0.10797361239789784</v>
      </c>
    </row>
    <row r="199" spans="1:34" ht="15" x14ac:dyDescent="0.25">
      <c r="A199" s="40" t="s">
        <v>221</v>
      </c>
      <c r="B199" t="s">
        <v>569</v>
      </c>
      <c r="C199" t="s">
        <v>64</v>
      </c>
      <c r="D199">
        <v>56.401146986699999</v>
      </c>
      <c r="E199">
        <v>2.4099933419899999</v>
      </c>
      <c r="F199">
        <v>4.4340224216699999</v>
      </c>
      <c r="G199">
        <v>1.7705995270899999</v>
      </c>
      <c r="H199" s="29">
        <f t="shared" si="53"/>
        <v>47.786531695949996</v>
      </c>
      <c r="I199" s="31">
        <f t="shared" si="54"/>
        <v>4.2729509429272818</v>
      </c>
      <c r="J199" s="31">
        <f t="shared" si="55"/>
        <v>7.8615820042021323</v>
      </c>
      <c r="K199" s="31">
        <f t="shared" si="56"/>
        <v>3.1392970208700302</v>
      </c>
      <c r="L199" s="31">
        <f t="shared" si="57"/>
        <v>84.726170032000553</v>
      </c>
      <c r="M199">
        <v>6.2819035361199997</v>
      </c>
      <c r="N199">
        <v>2.9091108879099998</v>
      </c>
      <c r="O199" s="15">
        <f t="shared" si="58"/>
        <v>9.1910144240299996</v>
      </c>
      <c r="P199">
        <v>7.2011781510399997</v>
      </c>
      <c r="Q199" s="29">
        <f t="shared" si="59"/>
        <v>16.392192575069998</v>
      </c>
      <c r="R199" s="31">
        <f t="shared" si="60"/>
        <v>11.137900329582553</v>
      </c>
      <c r="S199" s="31">
        <f t="shared" si="61"/>
        <v>5.1578931339747394</v>
      </c>
      <c r="T199" s="31">
        <f t="shared" si="62"/>
        <v>16.295793463557292</v>
      </c>
      <c r="U199" s="31">
        <f t="shared" si="63"/>
        <v>12.767786713164034</v>
      </c>
      <c r="V199" s="31">
        <f t="shared" si="64"/>
        <v>29.063580176721327</v>
      </c>
      <c r="X199" s="15">
        <v>7.14886434758</v>
      </c>
      <c r="Y199" s="15">
        <v>1.74074213141</v>
      </c>
      <c r="Z199" s="15">
        <v>0</v>
      </c>
      <c r="AA199" s="39">
        <f t="shared" si="65"/>
        <v>12.675033628776697</v>
      </c>
      <c r="AB199" s="31">
        <f t="shared" si="51"/>
        <v>3.0863594526197948</v>
      </c>
      <c r="AC199" s="31">
        <f t="shared" si="52"/>
        <v>0</v>
      </c>
      <c r="AE199" s="15">
        <v>5.2950554369700003</v>
      </c>
      <c r="AF199" s="15">
        <v>4.14779661737</v>
      </c>
      <c r="AG199" s="39">
        <f t="shared" si="66"/>
        <v>9.3882052402562515</v>
      </c>
      <c r="AH199" s="39">
        <f t="shared" si="67"/>
        <v>7.354099763871992</v>
      </c>
    </row>
    <row r="200" spans="1:34" ht="15" x14ac:dyDescent="0.25">
      <c r="A200" s="40" t="s">
        <v>299</v>
      </c>
      <c r="B200" t="s">
        <v>646</v>
      </c>
      <c r="C200" t="s">
        <v>63</v>
      </c>
      <c r="D200">
        <v>14.9844030612</v>
      </c>
      <c r="E200">
        <v>0.65002320491999999</v>
      </c>
      <c r="F200">
        <v>3.7472614791700001</v>
      </c>
      <c r="G200">
        <v>0.87551193629000001</v>
      </c>
      <c r="H200" s="29">
        <f t="shared" si="53"/>
        <v>9.7116064408200007</v>
      </c>
      <c r="I200" s="31">
        <f t="shared" si="54"/>
        <v>4.3379986661139913</v>
      </c>
      <c r="J200" s="31">
        <f t="shared" si="55"/>
        <v>25.007746146878585</v>
      </c>
      <c r="K200" s="31">
        <f t="shared" si="56"/>
        <v>5.8428215839776412</v>
      </c>
      <c r="L200" s="31">
        <f t="shared" si="57"/>
        <v>64.811433603029784</v>
      </c>
      <c r="M200">
        <v>1.92332958646</v>
      </c>
      <c r="N200">
        <v>1.76586700764</v>
      </c>
      <c r="O200" s="15">
        <f t="shared" si="58"/>
        <v>3.6891965941000002</v>
      </c>
      <c r="P200">
        <v>2.6316261641500001</v>
      </c>
      <c r="Q200" s="29">
        <f t="shared" si="59"/>
        <v>6.3208227582500003</v>
      </c>
      <c r="R200" s="31">
        <f t="shared" si="60"/>
        <v>12.835543588921409</v>
      </c>
      <c r="S200" s="31">
        <f t="shared" si="61"/>
        <v>11.784700400995378</v>
      </c>
      <c r="T200" s="31">
        <f t="shared" si="62"/>
        <v>24.620243989916787</v>
      </c>
      <c r="U200" s="31">
        <f t="shared" si="63"/>
        <v>17.562435776732578</v>
      </c>
      <c r="V200" s="31">
        <f t="shared" si="64"/>
        <v>42.182679766649365</v>
      </c>
      <c r="X200" s="15">
        <v>4.3972846860399999</v>
      </c>
      <c r="Y200" s="15">
        <v>0.87551193830999996</v>
      </c>
      <c r="Z200" s="15">
        <v>0</v>
      </c>
      <c r="AA200" s="39">
        <f t="shared" si="65"/>
        <v>29.345744826006108</v>
      </c>
      <c r="AB200" s="31">
        <f t="shared" si="51"/>
        <v>5.8428215974583244</v>
      </c>
      <c r="AC200" s="31">
        <f t="shared" si="52"/>
        <v>0</v>
      </c>
      <c r="AE200" s="15">
        <v>3.1199967646500002</v>
      </c>
      <c r="AF200" s="15">
        <v>1.3274384643699999</v>
      </c>
      <c r="AG200" s="39">
        <f t="shared" si="66"/>
        <v>20.821628675544588</v>
      </c>
      <c r="AH200" s="39">
        <f t="shared" si="67"/>
        <v>8.8588011077145588</v>
      </c>
    </row>
    <row r="201" spans="1:34" ht="15" x14ac:dyDescent="0.25">
      <c r="A201" s="40" t="s">
        <v>318</v>
      </c>
      <c r="B201" t="s">
        <v>665</v>
      </c>
      <c r="C201" t="s">
        <v>63</v>
      </c>
      <c r="D201">
        <v>0.85808034673800004</v>
      </c>
      <c r="E201">
        <v>0.49701541814</v>
      </c>
      <c r="F201">
        <v>0.24767570199</v>
      </c>
      <c r="G201">
        <v>2.8661200330000001E-2</v>
      </c>
      <c r="H201" s="29">
        <f t="shared" si="53"/>
        <v>8.4728026278000051E-2</v>
      </c>
      <c r="I201" s="31">
        <f t="shared" si="54"/>
        <v>57.9217808716175</v>
      </c>
      <c r="J201" s="31">
        <f t="shared" si="55"/>
        <v>28.863928993542544</v>
      </c>
      <c r="K201" s="31">
        <f t="shared" si="56"/>
        <v>3.3401534528737087</v>
      </c>
      <c r="L201" s="31">
        <f t="shared" si="57"/>
        <v>9.8741366819662506</v>
      </c>
      <c r="M201">
        <v>0.50465889231000005</v>
      </c>
      <c r="N201">
        <v>7.8765941850000007E-2</v>
      </c>
      <c r="O201" s="15">
        <f t="shared" si="58"/>
        <v>0.58342483416000002</v>
      </c>
      <c r="P201">
        <v>0.27465551257799997</v>
      </c>
      <c r="Q201" s="29">
        <f t="shared" si="59"/>
        <v>0.85808034673800004</v>
      </c>
      <c r="R201" s="31">
        <f t="shared" si="60"/>
        <v>58.812545262045127</v>
      </c>
      <c r="S201" s="31">
        <f t="shared" si="61"/>
        <v>9.1793201125546613</v>
      </c>
      <c r="T201" s="31">
        <f t="shared" si="62"/>
        <v>67.991865374599783</v>
      </c>
      <c r="U201" s="31">
        <f t="shared" si="63"/>
        <v>32.00813462540021</v>
      </c>
      <c r="V201" s="31">
        <f t="shared" si="64"/>
        <v>100</v>
      </c>
      <c r="X201" s="15">
        <v>0.69821308534000004</v>
      </c>
      <c r="Y201" s="15">
        <v>2.7052966809999999E-2</v>
      </c>
      <c r="Z201" s="15">
        <v>0</v>
      </c>
      <c r="AA201" s="39">
        <f t="shared" si="65"/>
        <v>81.369196718496497</v>
      </c>
      <c r="AB201" s="31">
        <f t="shared" si="51"/>
        <v>3.1527311996880116</v>
      </c>
      <c r="AC201" s="31">
        <f t="shared" si="52"/>
        <v>0</v>
      </c>
      <c r="AE201" s="15">
        <v>0.30709943087000002</v>
      </c>
      <c r="AF201" s="15">
        <v>4.6752610700000002E-2</v>
      </c>
      <c r="AG201" s="39">
        <f t="shared" si="66"/>
        <v>35.789123015978774</v>
      </c>
      <c r="AH201" s="39">
        <f t="shared" si="67"/>
        <v>5.4485120044679336</v>
      </c>
    </row>
    <row r="202" spans="1:34" ht="15" x14ac:dyDescent="0.25">
      <c r="A202" s="40" t="s">
        <v>170</v>
      </c>
      <c r="B202" t="s">
        <v>518</v>
      </c>
      <c r="C202" t="s">
        <v>51</v>
      </c>
      <c r="D202">
        <v>5.0024253284200002</v>
      </c>
      <c r="E202">
        <v>0</v>
      </c>
      <c r="F202">
        <v>0</v>
      </c>
      <c r="G202">
        <v>0</v>
      </c>
      <c r="H202" s="29">
        <f t="shared" si="53"/>
        <v>5.0024253284200002</v>
      </c>
      <c r="I202" s="31">
        <f t="shared" si="54"/>
        <v>0</v>
      </c>
      <c r="J202" s="31">
        <f t="shared" si="55"/>
        <v>0</v>
      </c>
      <c r="K202" s="31">
        <f t="shared" si="56"/>
        <v>0</v>
      </c>
      <c r="L202" s="31">
        <f t="shared" si="57"/>
        <v>100</v>
      </c>
      <c r="M202">
        <v>2.0260247919999998E-2</v>
      </c>
      <c r="N202">
        <v>2.94262707E-2</v>
      </c>
      <c r="O202" s="15">
        <f t="shared" si="58"/>
        <v>4.9686518619999995E-2</v>
      </c>
      <c r="P202">
        <v>0.34278059088000001</v>
      </c>
      <c r="Q202" s="29">
        <f t="shared" si="59"/>
        <v>0.39246710950000002</v>
      </c>
      <c r="R202" s="31">
        <f t="shared" si="60"/>
        <v>0.40500850267362482</v>
      </c>
      <c r="S202" s="31">
        <f t="shared" si="61"/>
        <v>0.58824007892376062</v>
      </c>
      <c r="T202" s="31">
        <f t="shared" si="62"/>
        <v>0.99324858159738527</v>
      </c>
      <c r="U202" s="31">
        <f t="shared" si="63"/>
        <v>6.8522880078305164</v>
      </c>
      <c r="V202" s="31">
        <f t="shared" si="64"/>
        <v>7.8455365894279021</v>
      </c>
      <c r="X202" s="15">
        <v>0</v>
      </c>
      <c r="Y202" s="15">
        <v>0</v>
      </c>
      <c r="Z202" s="15">
        <v>0</v>
      </c>
      <c r="AA202" s="39">
        <f t="shared" si="65"/>
        <v>0</v>
      </c>
      <c r="AB202" s="31">
        <f t="shared" si="51"/>
        <v>0</v>
      </c>
      <c r="AC202" s="31">
        <f t="shared" si="52"/>
        <v>0</v>
      </c>
      <c r="AE202" s="15">
        <v>8.3540891019999994E-2</v>
      </c>
      <c r="AF202" s="15">
        <v>0.24310455212000001</v>
      </c>
      <c r="AG202" s="39">
        <f t="shared" si="66"/>
        <v>1.6700077569450917</v>
      </c>
      <c r="AH202" s="39">
        <f t="shared" si="67"/>
        <v>4.859733752323371</v>
      </c>
    </row>
    <row r="203" spans="1:34" ht="15" x14ac:dyDescent="0.25">
      <c r="A203" s="40" t="s">
        <v>315</v>
      </c>
      <c r="B203" t="s">
        <v>662</v>
      </c>
      <c r="C203" t="s">
        <v>51</v>
      </c>
      <c r="D203">
        <v>9.0392662519400009</v>
      </c>
      <c r="E203">
        <v>0</v>
      </c>
      <c r="F203">
        <v>0</v>
      </c>
      <c r="G203">
        <v>0</v>
      </c>
      <c r="H203" s="29">
        <f t="shared" si="53"/>
        <v>9.0392662519400009</v>
      </c>
      <c r="I203" s="31">
        <f t="shared" si="54"/>
        <v>0</v>
      </c>
      <c r="J203" s="31">
        <f t="shared" si="55"/>
        <v>0</v>
      </c>
      <c r="K203" s="31">
        <f t="shared" si="56"/>
        <v>0</v>
      </c>
      <c r="L203" s="31">
        <f t="shared" si="57"/>
        <v>100</v>
      </c>
      <c r="M203">
        <v>1.70954629504</v>
      </c>
      <c r="N203">
        <v>0.56285267084000001</v>
      </c>
      <c r="O203" s="15">
        <f t="shared" si="58"/>
        <v>2.2723989658799999</v>
      </c>
      <c r="P203">
        <v>1.4853226343899999</v>
      </c>
      <c r="Q203" s="29">
        <f t="shared" si="59"/>
        <v>3.75772160027</v>
      </c>
      <c r="R203" s="31">
        <f t="shared" si="60"/>
        <v>18.912445406429956</v>
      </c>
      <c r="S203" s="31">
        <f t="shared" si="61"/>
        <v>6.2267517644941694</v>
      </c>
      <c r="T203" s="31">
        <f t="shared" si="62"/>
        <v>25.139197170924128</v>
      </c>
      <c r="U203" s="31">
        <f t="shared" si="63"/>
        <v>16.431893839516242</v>
      </c>
      <c r="V203" s="31">
        <f t="shared" si="64"/>
        <v>41.571091010440369</v>
      </c>
      <c r="X203" s="15">
        <v>0</v>
      </c>
      <c r="Y203" s="15">
        <v>0</v>
      </c>
      <c r="Z203" s="15">
        <v>0</v>
      </c>
      <c r="AA203" s="39">
        <f t="shared" si="65"/>
        <v>0</v>
      </c>
      <c r="AB203" s="31">
        <f t="shared" si="51"/>
        <v>0</v>
      </c>
      <c r="AC203" s="31">
        <f t="shared" si="52"/>
        <v>0</v>
      </c>
      <c r="AE203" s="15">
        <v>1.1911671532200001</v>
      </c>
      <c r="AF203" s="15">
        <v>0.90983233583000001</v>
      </c>
      <c r="AG203" s="39">
        <f t="shared" si="66"/>
        <v>13.177697392908993</v>
      </c>
      <c r="AH203" s="39">
        <f t="shared" si="67"/>
        <v>10.065333960427733</v>
      </c>
    </row>
    <row r="204" spans="1:34" ht="15" x14ac:dyDescent="0.25">
      <c r="A204" s="40" t="s">
        <v>300</v>
      </c>
      <c r="B204" t="s">
        <v>647</v>
      </c>
      <c r="C204" t="s">
        <v>63</v>
      </c>
      <c r="D204">
        <v>0.55836662346999999</v>
      </c>
      <c r="E204">
        <v>0</v>
      </c>
      <c r="F204">
        <v>0</v>
      </c>
      <c r="G204">
        <v>0</v>
      </c>
      <c r="H204" s="29">
        <f t="shared" si="53"/>
        <v>0.55836662346999999</v>
      </c>
      <c r="I204" s="31">
        <f t="shared" si="54"/>
        <v>0</v>
      </c>
      <c r="J204" s="31">
        <f t="shared" si="55"/>
        <v>0</v>
      </c>
      <c r="K204" s="31">
        <f t="shared" si="56"/>
        <v>0</v>
      </c>
      <c r="L204" s="31">
        <f t="shared" si="57"/>
        <v>100</v>
      </c>
      <c r="M204">
        <v>0</v>
      </c>
      <c r="N204">
        <v>0</v>
      </c>
      <c r="O204" s="15">
        <f t="shared" si="58"/>
        <v>0</v>
      </c>
      <c r="P204">
        <v>0</v>
      </c>
      <c r="Q204" s="29">
        <f t="shared" si="59"/>
        <v>0</v>
      </c>
      <c r="R204" s="31">
        <f t="shared" si="60"/>
        <v>0</v>
      </c>
      <c r="S204" s="31">
        <f t="shared" si="61"/>
        <v>0</v>
      </c>
      <c r="T204" s="31">
        <f t="shared" si="62"/>
        <v>0</v>
      </c>
      <c r="U204" s="31">
        <f t="shared" si="63"/>
        <v>0</v>
      </c>
      <c r="V204" s="31">
        <f t="shared" si="64"/>
        <v>0</v>
      </c>
      <c r="X204" s="15">
        <v>0</v>
      </c>
      <c r="Y204" s="15">
        <v>0</v>
      </c>
      <c r="Z204" s="15">
        <v>0</v>
      </c>
      <c r="AA204" s="39">
        <f t="shared" si="65"/>
        <v>0</v>
      </c>
      <c r="AB204" s="31">
        <f t="shared" si="51"/>
        <v>0</v>
      </c>
      <c r="AC204" s="31">
        <f t="shared" si="52"/>
        <v>0</v>
      </c>
      <c r="AE204" s="15">
        <v>0</v>
      </c>
      <c r="AF204" s="15">
        <v>7.497437E-4</v>
      </c>
      <c r="AG204" s="39">
        <f t="shared" si="66"/>
        <v>0</v>
      </c>
      <c r="AH204" s="39">
        <f t="shared" si="67"/>
        <v>0.13427444773483715</v>
      </c>
    </row>
    <row r="205" spans="1:34" ht="15" x14ac:dyDescent="0.25">
      <c r="A205" s="40" t="s">
        <v>324</v>
      </c>
      <c r="B205" t="s">
        <v>671</v>
      </c>
      <c r="C205" t="s">
        <v>63</v>
      </c>
      <c r="D205">
        <v>6.2806231709100002</v>
      </c>
      <c r="E205">
        <v>0</v>
      </c>
      <c r="F205">
        <v>0</v>
      </c>
      <c r="G205">
        <v>0</v>
      </c>
      <c r="H205" s="29">
        <f t="shared" si="53"/>
        <v>6.2806231709100002</v>
      </c>
      <c r="I205" s="31">
        <f t="shared" si="54"/>
        <v>0</v>
      </c>
      <c r="J205" s="31">
        <f t="shared" si="55"/>
        <v>0</v>
      </c>
      <c r="K205" s="31">
        <f t="shared" si="56"/>
        <v>0</v>
      </c>
      <c r="L205" s="31">
        <f t="shared" si="57"/>
        <v>100</v>
      </c>
      <c r="M205">
        <v>4.7207903410000002E-2</v>
      </c>
      <c r="N205">
        <v>2.740978396E-2</v>
      </c>
      <c r="O205" s="15">
        <f t="shared" si="58"/>
        <v>7.4617687370000005E-2</v>
      </c>
      <c r="P205">
        <v>0.23847544049</v>
      </c>
      <c r="Q205" s="29">
        <f t="shared" si="59"/>
        <v>0.31309312785999999</v>
      </c>
      <c r="R205" s="31">
        <f t="shared" si="60"/>
        <v>0.75164362078994218</v>
      </c>
      <c r="S205" s="31">
        <f t="shared" si="61"/>
        <v>0.4364182217929275</v>
      </c>
      <c r="T205" s="31">
        <f t="shared" si="62"/>
        <v>1.1880618425828695</v>
      </c>
      <c r="U205" s="31">
        <f t="shared" si="63"/>
        <v>3.7970028451085573</v>
      </c>
      <c r="V205" s="31">
        <f t="shared" si="64"/>
        <v>4.9850646876914269</v>
      </c>
      <c r="X205" s="15">
        <v>0</v>
      </c>
      <c r="Y205" s="15">
        <v>0</v>
      </c>
      <c r="Z205" s="15">
        <v>0</v>
      </c>
      <c r="AA205" s="39">
        <f t="shared" si="65"/>
        <v>0</v>
      </c>
      <c r="AB205" s="31">
        <f t="shared" si="51"/>
        <v>0</v>
      </c>
      <c r="AC205" s="31">
        <f t="shared" si="52"/>
        <v>0</v>
      </c>
      <c r="AE205" s="15">
        <v>9.4250200189999994E-2</v>
      </c>
      <c r="AF205" s="15">
        <v>0.18471803928</v>
      </c>
      <c r="AG205" s="39">
        <f t="shared" si="66"/>
        <v>1.5006504549825439</v>
      </c>
      <c r="AH205" s="39">
        <f t="shared" si="67"/>
        <v>2.9410782059901259</v>
      </c>
    </row>
    <row r="206" spans="1:34" ht="15" x14ac:dyDescent="0.25">
      <c r="A206" s="40" t="s">
        <v>175</v>
      </c>
      <c r="B206" t="s">
        <v>523</v>
      </c>
      <c r="C206" t="s">
        <v>63</v>
      </c>
      <c r="D206">
        <v>3.7445333222100001</v>
      </c>
      <c r="E206">
        <v>0</v>
      </c>
      <c r="F206">
        <v>0</v>
      </c>
      <c r="G206">
        <v>0</v>
      </c>
      <c r="H206" s="29">
        <f t="shared" si="53"/>
        <v>3.7445333222100001</v>
      </c>
      <c r="I206" s="31">
        <f t="shared" si="54"/>
        <v>0</v>
      </c>
      <c r="J206" s="31">
        <f t="shared" si="55"/>
        <v>0</v>
      </c>
      <c r="K206" s="31">
        <f t="shared" si="56"/>
        <v>0</v>
      </c>
      <c r="L206" s="31">
        <f t="shared" si="57"/>
        <v>100</v>
      </c>
      <c r="M206">
        <v>3.6373166329999998E-2</v>
      </c>
      <c r="N206">
        <v>3.2985464329999999E-2</v>
      </c>
      <c r="O206" s="15">
        <f t="shared" si="58"/>
        <v>6.9358630660000004E-2</v>
      </c>
      <c r="P206">
        <v>0.12466815787</v>
      </c>
      <c r="Q206" s="29">
        <f t="shared" si="59"/>
        <v>0.19402678852999999</v>
      </c>
      <c r="R206" s="31">
        <f t="shared" si="60"/>
        <v>0.97136714244894962</v>
      </c>
      <c r="S206" s="31">
        <f t="shared" si="61"/>
        <v>0.88089653614117613</v>
      </c>
      <c r="T206" s="31">
        <f t="shared" si="62"/>
        <v>1.8522636785901259</v>
      </c>
      <c r="U206" s="31">
        <f t="shared" si="63"/>
        <v>3.3293376541892177</v>
      </c>
      <c r="V206" s="31">
        <f t="shared" si="64"/>
        <v>5.1816013327793433</v>
      </c>
      <c r="X206" s="15">
        <v>0</v>
      </c>
      <c r="Y206" s="15">
        <v>0</v>
      </c>
      <c r="Z206" s="15">
        <v>0</v>
      </c>
      <c r="AA206" s="39">
        <f t="shared" si="65"/>
        <v>0</v>
      </c>
      <c r="AB206" s="31">
        <f t="shared" si="51"/>
        <v>0</v>
      </c>
      <c r="AC206" s="31">
        <f t="shared" si="52"/>
        <v>0</v>
      </c>
      <c r="AE206" s="15">
        <v>6.3296430749999993E-2</v>
      </c>
      <c r="AF206" s="15">
        <v>7.4610865339999999E-2</v>
      </c>
      <c r="AG206" s="39">
        <f t="shared" si="66"/>
        <v>1.6903690073892264</v>
      </c>
      <c r="AH206" s="39">
        <f t="shared" si="67"/>
        <v>1.9925277443108753</v>
      </c>
    </row>
    <row r="207" spans="1:34" ht="15" x14ac:dyDescent="0.25">
      <c r="A207" s="40" t="s">
        <v>313</v>
      </c>
      <c r="B207" t="s">
        <v>660</v>
      </c>
      <c r="C207" t="s">
        <v>51</v>
      </c>
      <c r="D207">
        <v>25.636116379600001</v>
      </c>
      <c r="E207">
        <v>10.55141886218</v>
      </c>
      <c r="F207">
        <v>3.4305713160000001E-2</v>
      </c>
      <c r="G207">
        <v>0</v>
      </c>
      <c r="H207" s="29">
        <f t="shared" si="53"/>
        <v>15.05039180426</v>
      </c>
      <c r="I207" s="31">
        <f t="shared" si="54"/>
        <v>41.158413801617456</v>
      </c>
      <c r="J207" s="31">
        <f t="shared" si="55"/>
        <v>0.13381790225955931</v>
      </c>
      <c r="K207" s="31">
        <f t="shared" si="56"/>
        <v>0</v>
      </c>
      <c r="L207" s="31">
        <f t="shared" si="57"/>
        <v>58.707768296122985</v>
      </c>
      <c r="M207">
        <v>1.47214420823</v>
      </c>
      <c r="N207">
        <v>0.76049802570000002</v>
      </c>
      <c r="O207" s="15">
        <f t="shared" si="58"/>
        <v>2.2326422339300001</v>
      </c>
      <c r="P207">
        <v>3.4290307538799998</v>
      </c>
      <c r="Q207" s="29">
        <f t="shared" si="59"/>
        <v>5.6616729878100003</v>
      </c>
      <c r="R207" s="31">
        <f t="shared" si="60"/>
        <v>5.7424618707124546</v>
      </c>
      <c r="S207" s="31">
        <f t="shared" si="61"/>
        <v>2.9665102718334051</v>
      </c>
      <c r="T207" s="31">
        <f t="shared" si="62"/>
        <v>8.7089721425458588</v>
      </c>
      <c r="U207" s="31">
        <f t="shared" si="63"/>
        <v>13.375780883131966</v>
      </c>
      <c r="V207" s="31">
        <f t="shared" si="64"/>
        <v>22.084753025677827</v>
      </c>
      <c r="X207" s="15">
        <v>10.58571673682</v>
      </c>
      <c r="Y207" s="15">
        <v>0</v>
      </c>
      <c r="Z207" s="15">
        <v>0</v>
      </c>
      <c r="AA207" s="39">
        <f t="shared" si="65"/>
        <v>41.292201127794883</v>
      </c>
      <c r="AB207" s="31">
        <f t="shared" si="51"/>
        <v>0</v>
      </c>
      <c r="AC207" s="31">
        <f t="shared" si="52"/>
        <v>0</v>
      </c>
      <c r="AE207" s="15">
        <v>1.5440164991000001</v>
      </c>
      <c r="AF207" s="15">
        <v>2.1820251099300001</v>
      </c>
      <c r="AG207" s="39">
        <f t="shared" si="66"/>
        <v>6.0228174823260465</v>
      </c>
      <c r="AH207" s="39">
        <f t="shared" si="67"/>
        <v>8.5115275559692485</v>
      </c>
    </row>
    <row r="208" spans="1:34" ht="15" x14ac:dyDescent="0.25">
      <c r="A208" s="40" t="s">
        <v>301</v>
      </c>
      <c r="B208" t="s">
        <v>648</v>
      </c>
      <c r="C208" t="s">
        <v>64</v>
      </c>
      <c r="D208">
        <v>19.969039605799999</v>
      </c>
      <c r="E208">
        <v>0</v>
      </c>
      <c r="F208">
        <v>0</v>
      </c>
      <c r="G208">
        <v>0</v>
      </c>
      <c r="H208" s="29">
        <f t="shared" si="53"/>
        <v>19.969039605799999</v>
      </c>
      <c r="I208" s="31">
        <f t="shared" si="54"/>
        <v>0</v>
      </c>
      <c r="J208" s="31">
        <f t="shared" si="55"/>
        <v>0</v>
      </c>
      <c r="K208" s="31">
        <f t="shared" si="56"/>
        <v>0</v>
      </c>
      <c r="L208" s="31">
        <f t="shared" si="57"/>
        <v>100</v>
      </c>
      <c r="M208">
        <v>0.12250000927</v>
      </c>
      <c r="N208">
        <v>4.2601176079999997E-2</v>
      </c>
      <c r="O208" s="15">
        <f t="shared" si="58"/>
        <v>0.16510118535000001</v>
      </c>
      <c r="P208">
        <v>0.57829107534000002</v>
      </c>
      <c r="Q208" s="29">
        <f t="shared" si="59"/>
        <v>0.74339226069000008</v>
      </c>
      <c r="R208" s="31">
        <f t="shared" si="60"/>
        <v>0.61344967854347854</v>
      </c>
      <c r="S208" s="31">
        <f t="shared" si="61"/>
        <v>0.21333612893244253</v>
      </c>
      <c r="T208" s="31">
        <f t="shared" si="62"/>
        <v>0.82678580747592101</v>
      </c>
      <c r="U208" s="31">
        <f t="shared" si="63"/>
        <v>2.895938346339078</v>
      </c>
      <c r="V208" s="31">
        <f t="shared" si="64"/>
        <v>3.7227241538149993</v>
      </c>
      <c r="X208" s="15">
        <v>0</v>
      </c>
      <c r="Y208" s="15">
        <v>0</v>
      </c>
      <c r="Z208" s="15">
        <v>0</v>
      </c>
      <c r="AA208" s="39">
        <f t="shared" si="65"/>
        <v>0</v>
      </c>
      <c r="AB208" s="31">
        <f t="shared" si="51"/>
        <v>0</v>
      </c>
      <c r="AC208" s="31">
        <f t="shared" si="52"/>
        <v>0</v>
      </c>
      <c r="AE208" s="15">
        <v>0.15493103286000001</v>
      </c>
      <c r="AF208" s="15">
        <v>0.47036319154</v>
      </c>
      <c r="AG208" s="39">
        <f t="shared" si="66"/>
        <v>0.775856204997462</v>
      </c>
      <c r="AH208" s="39">
        <f t="shared" si="67"/>
        <v>2.3554622597041832</v>
      </c>
    </row>
    <row r="209" spans="1:34" ht="15" x14ac:dyDescent="0.25">
      <c r="A209" s="40" t="s">
        <v>285</v>
      </c>
      <c r="B209" t="s">
        <v>632</v>
      </c>
      <c r="C209" t="s">
        <v>64</v>
      </c>
      <c r="D209">
        <v>17.460876474700001</v>
      </c>
      <c r="E209">
        <v>0</v>
      </c>
      <c r="F209">
        <v>0</v>
      </c>
      <c r="G209">
        <v>0</v>
      </c>
      <c r="H209" s="29">
        <f t="shared" si="53"/>
        <v>17.460876474700001</v>
      </c>
      <c r="I209" s="31">
        <f t="shared" si="54"/>
        <v>0</v>
      </c>
      <c r="J209" s="31">
        <f t="shared" si="55"/>
        <v>0</v>
      </c>
      <c r="K209" s="31">
        <f t="shared" si="56"/>
        <v>0</v>
      </c>
      <c r="L209" s="31">
        <f t="shared" si="57"/>
        <v>100</v>
      </c>
      <c r="M209">
        <v>0.17214711501999999</v>
      </c>
      <c r="N209">
        <v>0.15540311895</v>
      </c>
      <c r="O209" s="15">
        <f t="shared" si="58"/>
        <v>0.32755023396999999</v>
      </c>
      <c r="P209">
        <v>1.0306085919600001</v>
      </c>
      <c r="Q209" s="29">
        <f t="shared" si="59"/>
        <v>1.3581588259300001</v>
      </c>
      <c r="R209" s="31">
        <f t="shared" si="60"/>
        <v>0.98590191202276234</v>
      </c>
      <c r="S209" s="31">
        <f t="shared" si="61"/>
        <v>0.89000755016606348</v>
      </c>
      <c r="T209" s="31">
        <f t="shared" si="62"/>
        <v>1.8759094621888257</v>
      </c>
      <c r="U209" s="31">
        <f t="shared" si="63"/>
        <v>5.9023875087445017</v>
      </c>
      <c r="V209" s="31">
        <f t="shared" si="64"/>
        <v>7.7782969709333276</v>
      </c>
      <c r="X209" s="15">
        <v>0</v>
      </c>
      <c r="Y209" s="15">
        <v>0</v>
      </c>
      <c r="Z209" s="15">
        <v>0</v>
      </c>
      <c r="AA209" s="39">
        <f t="shared" si="65"/>
        <v>0</v>
      </c>
      <c r="AB209" s="31">
        <f t="shared" si="51"/>
        <v>0</v>
      </c>
      <c r="AC209" s="31">
        <f t="shared" si="52"/>
        <v>0</v>
      </c>
      <c r="AE209" s="15">
        <v>0.45880126189999998</v>
      </c>
      <c r="AF209" s="15">
        <v>0.74536787966999996</v>
      </c>
      <c r="AG209" s="39">
        <f t="shared" si="66"/>
        <v>2.6275958286789423</v>
      </c>
      <c r="AH209" s="39">
        <f t="shared" si="67"/>
        <v>4.2687884582999223</v>
      </c>
    </row>
    <row r="210" spans="1:34" ht="15" x14ac:dyDescent="0.25">
      <c r="A210" s="40" t="s">
        <v>111</v>
      </c>
      <c r="B210" t="s">
        <v>459</v>
      </c>
      <c r="C210" t="s">
        <v>51</v>
      </c>
      <c r="D210">
        <v>71.009218391600001</v>
      </c>
      <c r="E210">
        <v>0</v>
      </c>
      <c r="F210">
        <v>0</v>
      </c>
      <c r="G210">
        <v>0</v>
      </c>
      <c r="H210" s="29">
        <f t="shared" si="53"/>
        <v>71.009218391600001</v>
      </c>
      <c r="I210" s="31">
        <f t="shared" si="54"/>
        <v>0</v>
      </c>
      <c r="J210" s="31">
        <f t="shared" si="55"/>
        <v>0</v>
      </c>
      <c r="K210" s="31">
        <f t="shared" si="56"/>
        <v>0</v>
      </c>
      <c r="L210" s="31">
        <f t="shared" si="57"/>
        <v>100</v>
      </c>
      <c r="M210">
        <v>6.6389746052699996</v>
      </c>
      <c r="N210">
        <v>2.2174652190800002</v>
      </c>
      <c r="O210" s="15">
        <f t="shared" si="58"/>
        <v>8.8564398243499998</v>
      </c>
      <c r="P210">
        <v>6.94221060959</v>
      </c>
      <c r="Q210" s="29">
        <f t="shared" si="59"/>
        <v>15.798650433940001</v>
      </c>
      <c r="R210" s="31">
        <f t="shared" si="60"/>
        <v>9.3494545576569159</v>
      </c>
      <c r="S210" s="31">
        <f t="shared" si="61"/>
        <v>3.1227849979296689</v>
      </c>
      <c r="T210" s="31">
        <f t="shared" si="62"/>
        <v>12.472239555586585</v>
      </c>
      <c r="U210" s="31">
        <f t="shared" si="63"/>
        <v>9.776492076430495</v>
      </c>
      <c r="V210" s="31">
        <f t="shared" si="64"/>
        <v>22.248731632017083</v>
      </c>
      <c r="X210" s="15">
        <v>0</v>
      </c>
      <c r="Y210" s="15">
        <v>0</v>
      </c>
      <c r="Z210" s="15">
        <v>0</v>
      </c>
      <c r="AA210" s="39">
        <f t="shared" si="65"/>
        <v>0</v>
      </c>
      <c r="AB210" s="31">
        <f t="shared" si="51"/>
        <v>0</v>
      </c>
      <c r="AC210" s="31">
        <f t="shared" si="52"/>
        <v>0</v>
      </c>
      <c r="AE210" s="15">
        <v>3.7540078806800001</v>
      </c>
      <c r="AF210" s="15">
        <v>5.1983719808900002</v>
      </c>
      <c r="AG210" s="39">
        <f t="shared" si="66"/>
        <v>5.2866486432472524</v>
      </c>
      <c r="AH210" s="39">
        <f t="shared" si="67"/>
        <v>7.3207001832102119</v>
      </c>
    </row>
    <row r="211" spans="1:34" ht="15" x14ac:dyDescent="0.25">
      <c r="A211" s="40" t="s">
        <v>75</v>
      </c>
      <c r="B211" t="s">
        <v>423</v>
      </c>
      <c r="C211" t="s">
        <v>63</v>
      </c>
      <c r="D211">
        <v>3.3398651341000001</v>
      </c>
      <c r="E211">
        <v>0</v>
      </c>
      <c r="F211">
        <v>0</v>
      </c>
      <c r="G211">
        <v>0</v>
      </c>
      <c r="H211" s="29">
        <f t="shared" si="53"/>
        <v>3.3398651341000001</v>
      </c>
      <c r="I211" s="31">
        <f t="shared" si="54"/>
        <v>0</v>
      </c>
      <c r="J211" s="31">
        <f t="shared" si="55"/>
        <v>0</v>
      </c>
      <c r="K211" s="31">
        <f t="shared" si="56"/>
        <v>0</v>
      </c>
      <c r="L211" s="31">
        <f t="shared" si="57"/>
        <v>100</v>
      </c>
      <c r="M211">
        <v>6.4800709550000002E-2</v>
      </c>
      <c r="N211">
        <v>0.10721489667</v>
      </c>
      <c r="O211" s="15">
        <f t="shared" si="58"/>
        <v>0.17201560622000001</v>
      </c>
      <c r="P211">
        <v>9.1847417910000007E-2</v>
      </c>
      <c r="Q211" s="29">
        <f t="shared" si="59"/>
        <v>0.26386302413000001</v>
      </c>
      <c r="R211" s="31">
        <f t="shared" si="60"/>
        <v>1.9402193486313324</v>
      </c>
      <c r="S211" s="31">
        <f t="shared" si="61"/>
        <v>3.2101564693537066</v>
      </c>
      <c r="T211" s="31">
        <f t="shared" si="62"/>
        <v>5.1503758179850392</v>
      </c>
      <c r="U211" s="31">
        <f t="shared" si="63"/>
        <v>2.7500337355613103</v>
      </c>
      <c r="V211" s="31">
        <f t="shared" si="64"/>
        <v>7.9004095535463499</v>
      </c>
      <c r="X211" s="15">
        <v>0</v>
      </c>
      <c r="Y211" s="15">
        <v>0</v>
      </c>
      <c r="Z211" s="15">
        <v>0</v>
      </c>
      <c r="AA211" s="39">
        <f t="shared" si="65"/>
        <v>0</v>
      </c>
      <c r="AB211" s="31">
        <f t="shared" si="51"/>
        <v>0</v>
      </c>
      <c r="AC211" s="31">
        <f t="shared" si="52"/>
        <v>0</v>
      </c>
      <c r="AE211" s="15">
        <v>9.7611649580000001E-2</v>
      </c>
      <c r="AF211" s="15">
        <v>7.1440493930000001E-2</v>
      </c>
      <c r="AG211" s="39">
        <f t="shared" si="66"/>
        <v>2.9226224910516811</v>
      </c>
      <c r="AH211" s="39">
        <f t="shared" si="67"/>
        <v>2.1390233156600562</v>
      </c>
    </row>
    <row r="212" spans="1:34" ht="15" x14ac:dyDescent="0.25">
      <c r="A212" s="40" t="s">
        <v>380</v>
      </c>
      <c r="B212" t="s">
        <v>724</v>
      </c>
      <c r="C212" t="s">
        <v>64</v>
      </c>
      <c r="D212">
        <v>4.4851538838399998</v>
      </c>
      <c r="E212">
        <v>0</v>
      </c>
      <c r="F212">
        <v>0</v>
      </c>
      <c r="G212">
        <v>0</v>
      </c>
      <c r="H212" s="29">
        <f t="shared" si="53"/>
        <v>4.4851538838399998</v>
      </c>
      <c r="I212" s="31">
        <f t="shared" si="54"/>
        <v>0</v>
      </c>
      <c r="J212" s="31">
        <f t="shared" si="55"/>
        <v>0</v>
      </c>
      <c r="K212" s="31">
        <f t="shared" si="56"/>
        <v>0</v>
      </c>
      <c r="L212" s="31">
        <f t="shared" si="57"/>
        <v>100</v>
      </c>
      <c r="M212">
        <v>1.85177088979</v>
      </c>
      <c r="N212">
        <v>1.0327882098600001</v>
      </c>
      <c r="O212" s="15">
        <f t="shared" si="58"/>
        <v>2.8845590996500001</v>
      </c>
      <c r="P212">
        <v>1.07410702783</v>
      </c>
      <c r="Q212" s="29">
        <f t="shared" si="59"/>
        <v>3.9586661274799999</v>
      </c>
      <c r="R212" s="31">
        <f t="shared" si="60"/>
        <v>41.286674610249754</v>
      </c>
      <c r="S212" s="31">
        <f t="shared" si="61"/>
        <v>23.026817732634189</v>
      </c>
      <c r="T212" s="31">
        <f t="shared" si="62"/>
        <v>64.313492342883947</v>
      </c>
      <c r="U212" s="31">
        <f t="shared" si="63"/>
        <v>23.948052968706502</v>
      </c>
      <c r="V212" s="31">
        <f t="shared" si="64"/>
        <v>88.261545311590439</v>
      </c>
      <c r="X212" s="15">
        <v>0</v>
      </c>
      <c r="Y212" s="15">
        <v>0</v>
      </c>
      <c r="Z212" s="15">
        <v>0</v>
      </c>
      <c r="AA212" s="39">
        <f t="shared" si="65"/>
        <v>0</v>
      </c>
      <c r="AB212" s="31">
        <f t="shared" si="51"/>
        <v>0</v>
      </c>
      <c r="AC212" s="31">
        <f t="shared" si="52"/>
        <v>0</v>
      </c>
      <c r="AE212" s="15">
        <v>1.2433846826099999</v>
      </c>
      <c r="AF212" s="15">
        <v>0.77223048414999995</v>
      </c>
      <c r="AG212" s="39">
        <f t="shared" si="66"/>
        <v>27.722230157808237</v>
      </c>
      <c r="AH212" s="39">
        <f t="shared" si="67"/>
        <v>17.217480250395528</v>
      </c>
    </row>
    <row r="213" spans="1:34" ht="15" x14ac:dyDescent="0.25">
      <c r="A213" s="40" t="s">
        <v>225</v>
      </c>
      <c r="B213" t="s">
        <v>573</v>
      </c>
      <c r="C213" t="s">
        <v>63</v>
      </c>
      <c r="D213">
        <v>29.795564689100001</v>
      </c>
      <c r="E213">
        <v>0</v>
      </c>
      <c r="F213">
        <v>1.447817909E-2</v>
      </c>
      <c r="G213">
        <v>2.6292181019999999E-2</v>
      </c>
      <c r="H213" s="29">
        <f t="shared" si="53"/>
        <v>29.754794328990002</v>
      </c>
      <c r="I213" s="31">
        <f t="shared" si="54"/>
        <v>0</v>
      </c>
      <c r="J213" s="31">
        <f t="shared" si="55"/>
        <v>4.8591725785604924E-2</v>
      </c>
      <c r="K213" s="31">
        <f t="shared" si="56"/>
        <v>8.8241928939236949E-2</v>
      </c>
      <c r="L213" s="31">
        <f t="shared" si="57"/>
        <v>99.863166345275161</v>
      </c>
      <c r="M213">
        <v>5.7178449400000003E-3</v>
      </c>
      <c r="N213">
        <v>2.8884901399999999E-3</v>
      </c>
      <c r="O213" s="15">
        <f t="shared" si="58"/>
        <v>8.6063350799999994E-3</v>
      </c>
      <c r="P213">
        <v>0.43214766191999998</v>
      </c>
      <c r="Q213" s="29">
        <f t="shared" si="59"/>
        <v>0.44075399699999995</v>
      </c>
      <c r="R213" s="31">
        <f t="shared" si="60"/>
        <v>1.9190255327135107E-2</v>
      </c>
      <c r="S213" s="31">
        <f t="shared" si="61"/>
        <v>9.6943628024498737E-3</v>
      </c>
      <c r="T213" s="31">
        <f t="shared" si="62"/>
        <v>2.8884618129584979E-2</v>
      </c>
      <c r="U213" s="31">
        <f t="shared" si="63"/>
        <v>1.4503758073700512</v>
      </c>
      <c r="V213" s="31">
        <f t="shared" si="64"/>
        <v>1.479260425499636</v>
      </c>
      <c r="X213" s="15">
        <v>1.447817909E-2</v>
      </c>
      <c r="Y213" s="15">
        <v>2.6292178190000001E-2</v>
      </c>
      <c r="Z213" s="15">
        <v>0</v>
      </c>
      <c r="AA213" s="39">
        <f t="shared" si="65"/>
        <v>4.8591725785604924E-2</v>
      </c>
      <c r="AB213" s="31">
        <f t="shared" si="51"/>
        <v>8.8241919441179012E-2</v>
      </c>
      <c r="AC213" s="31">
        <f t="shared" si="52"/>
        <v>0</v>
      </c>
      <c r="AE213" s="15">
        <v>0.11300966118</v>
      </c>
      <c r="AF213" s="15">
        <v>0.28694679378999999</v>
      </c>
      <c r="AG213" s="39">
        <f t="shared" si="66"/>
        <v>0.37928350195471172</v>
      </c>
      <c r="AH213" s="39">
        <f t="shared" si="67"/>
        <v>0.96305204074542228</v>
      </c>
    </row>
    <row r="214" spans="1:34" ht="15" x14ac:dyDescent="0.25">
      <c r="A214" s="40" t="s">
        <v>397</v>
      </c>
      <c r="B214" t="s">
        <v>526</v>
      </c>
      <c r="C214" t="s">
        <v>63</v>
      </c>
      <c r="D214">
        <v>1.4618938723099999</v>
      </c>
      <c r="E214">
        <v>0</v>
      </c>
      <c r="F214">
        <v>0</v>
      </c>
      <c r="G214">
        <v>0</v>
      </c>
      <c r="H214" s="29">
        <f t="shared" si="53"/>
        <v>1.4618938723099999</v>
      </c>
      <c r="I214" s="31">
        <f t="shared" si="54"/>
        <v>0</v>
      </c>
      <c r="J214" s="31">
        <f t="shared" si="55"/>
        <v>0</v>
      </c>
      <c r="K214" s="31">
        <f t="shared" si="56"/>
        <v>0</v>
      </c>
      <c r="L214" s="31">
        <f t="shared" si="57"/>
        <v>100</v>
      </c>
      <c r="M214">
        <v>0</v>
      </c>
      <c r="N214">
        <v>0</v>
      </c>
      <c r="O214" s="15">
        <f t="shared" si="58"/>
        <v>0</v>
      </c>
      <c r="P214">
        <v>5.5444204199999996E-3</v>
      </c>
      <c r="Q214" s="29">
        <f t="shared" si="59"/>
        <v>5.5444204199999996E-3</v>
      </c>
      <c r="R214" s="31">
        <f t="shared" si="60"/>
        <v>0</v>
      </c>
      <c r="S214" s="31">
        <f t="shared" si="61"/>
        <v>0</v>
      </c>
      <c r="T214" s="31">
        <f t="shared" si="62"/>
        <v>0</v>
      </c>
      <c r="U214" s="31">
        <f t="shared" si="63"/>
        <v>0.37926285382392555</v>
      </c>
      <c r="V214" s="31">
        <f t="shared" si="64"/>
        <v>0.37926285382392555</v>
      </c>
      <c r="X214" s="15">
        <v>0</v>
      </c>
      <c r="Y214" s="15">
        <v>0</v>
      </c>
      <c r="Z214" s="15">
        <v>0</v>
      </c>
      <c r="AA214" s="39">
        <f t="shared" si="65"/>
        <v>0</v>
      </c>
      <c r="AB214" s="31">
        <f t="shared" si="51"/>
        <v>0</v>
      </c>
      <c r="AC214" s="31">
        <f t="shared" si="52"/>
        <v>0</v>
      </c>
      <c r="AE214" s="15">
        <v>0</v>
      </c>
      <c r="AF214" s="15">
        <v>5.06370195E-3</v>
      </c>
      <c r="AG214" s="39">
        <f t="shared" si="66"/>
        <v>0</v>
      </c>
      <c r="AH214" s="39">
        <f t="shared" si="67"/>
        <v>0.34637958650162698</v>
      </c>
    </row>
    <row r="215" spans="1:34" ht="15" x14ac:dyDescent="0.25">
      <c r="A215" s="40" t="s">
        <v>74</v>
      </c>
      <c r="B215" t="s">
        <v>422</v>
      </c>
      <c r="C215" t="s">
        <v>63</v>
      </c>
      <c r="D215">
        <v>1.49974838515</v>
      </c>
      <c r="E215">
        <v>0.23416759234000001</v>
      </c>
      <c r="F215">
        <v>3.2007844599999998E-3</v>
      </c>
      <c r="G215">
        <v>4.4375576E-2</v>
      </c>
      <c r="H215" s="29">
        <f t="shared" si="53"/>
        <v>1.2180044323500001</v>
      </c>
      <c r="I215" s="31">
        <f t="shared" si="54"/>
        <v>15.613791930609702</v>
      </c>
      <c r="J215" s="31">
        <f t="shared" si="55"/>
        <v>0.21342143066750943</v>
      </c>
      <c r="K215" s="31">
        <f t="shared" si="56"/>
        <v>2.9588680634292994</v>
      </c>
      <c r="L215" s="31">
        <f t="shared" si="57"/>
        <v>81.213918575293491</v>
      </c>
      <c r="M215">
        <v>0</v>
      </c>
      <c r="N215">
        <v>1.6539462000000001E-4</v>
      </c>
      <c r="O215" s="15">
        <f t="shared" si="58"/>
        <v>1.6539462000000001E-4</v>
      </c>
      <c r="P215">
        <v>8.7149670319999997E-2</v>
      </c>
      <c r="Q215" s="29">
        <f t="shared" si="59"/>
        <v>8.7315064939999992E-2</v>
      </c>
      <c r="R215" s="31">
        <f t="shared" si="60"/>
        <v>0</v>
      </c>
      <c r="S215" s="31">
        <f t="shared" si="61"/>
        <v>1.1028157898863666E-2</v>
      </c>
      <c r="T215" s="31">
        <f t="shared" si="62"/>
        <v>1.1028157898863666E-2</v>
      </c>
      <c r="U215" s="31">
        <f t="shared" si="63"/>
        <v>5.8109527693396101</v>
      </c>
      <c r="V215" s="31">
        <f t="shared" si="64"/>
        <v>5.8219809272384726</v>
      </c>
      <c r="X215" s="15">
        <v>0.20658425932999999</v>
      </c>
      <c r="Y215" s="15">
        <v>4.8871567329999997E-2</v>
      </c>
      <c r="Z215" s="15">
        <v>0</v>
      </c>
      <c r="AA215" s="39">
        <f t="shared" si="65"/>
        <v>13.774594550361066</v>
      </c>
      <c r="AB215" s="31">
        <f t="shared" si="51"/>
        <v>3.2586511053393816</v>
      </c>
      <c r="AC215" s="31">
        <f t="shared" si="52"/>
        <v>0</v>
      </c>
      <c r="AE215" s="15">
        <v>6.7596932199999998E-3</v>
      </c>
      <c r="AF215" s="15">
        <v>6.4050332730000006E-2</v>
      </c>
      <c r="AG215" s="39">
        <f t="shared" si="66"/>
        <v>0.45072182020212126</v>
      </c>
      <c r="AH215" s="39">
        <f t="shared" si="67"/>
        <v>4.2707385694963689</v>
      </c>
    </row>
    <row r="216" spans="1:34" ht="15" x14ac:dyDescent="0.25">
      <c r="A216" s="40" t="s">
        <v>772</v>
      </c>
      <c r="B216" t="s">
        <v>777</v>
      </c>
      <c r="C216" t="s">
        <v>51</v>
      </c>
      <c r="D216">
        <v>71.009218391600001</v>
      </c>
      <c r="E216">
        <v>0</v>
      </c>
      <c r="F216">
        <v>0</v>
      </c>
      <c r="G216">
        <v>0</v>
      </c>
      <c r="H216" s="29">
        <f t="shared" si="53"/>
        <v>71.009218391600001</v>
      </c>
      <c r="I216" s="31">
        <f t="shared" si="54"/>
        <v>0</v>
      </c>
      <c r="J216" s="31">
        <f t="shared" si="55"/>
        <v>0</v>
      </c>
      <c r="K216" s="31">
        <f t="shared" si="56"/>
        <v>0</v>
      </c>
      <c r="L216" s="31">
        <f t="shared" si="57"/>
        <v>100</v>
      </c>
      <c r="M216">
        <v>6.6389746052699996</v>
      </c>
      <c r="N216">
        <v>2.2174652190800002</v>
      </c>
      <c r="O216" s="15">
        <f t="shared" si="58"/>
        <v>8.8564398243499998</v>
      </c>
      <c r="P216">
        <v>6.94221060959</v>
      </c>
      <c r="Q216" s="29">
        <f t="shared" si="59"/>
        <v>15.798650433940001</v>
      </c>
      <c r="R216" s="31">
        <f t="shared" si="60"/>
        <v>9.3494545576569159</v>
      </c>
      <c r="S216" s="31">
        <f t="shared" si="61"/>
        <v>3.1227849979296689</v>
      </c>
      <c r="T216" s="31">
        <f t="shared" si="62"/>
        <v>12.472239555586585</v>
      </c>
      <c r="U216" s="31">
        <f t="shared" si="63"/>
        <v>9.776492076430495</v>
      </c>
      <c r="V216" s="31">
        <f t="shared" si="64"/>
        <v>22.248731632017083</v>
      </c>
      <c r="X216" s="15">
        <v>0</v>
      </c>
      <c r="Y216" s="15">
        <v>0</v>
      </c>
      <c r="Z216" s="15">
        <v>0</v>
      </c>
      <c r="AA216" s="39">
        <f t="shared" si="65"/>
        <v>0</v>
      </c>
      <c r="AB216" s="31">
        <f t="shared" si="51"/>
        <v>0</v>
      </c>
      <c r="AC216" s="31">
        <f t="shared" si="52"/>
        <v>0</v>
      </c>
      <c r="AE216" s="15">
        <v>3.7540078806800001</v>
      </c>
      <c r="AF216" s="15">
        <v>5.1983719808900002</v>
      </c>
      <c r="AG216" s="39">
        <f t="shared" si="66"/>
        <v>5.2866486432472524</v>
      </c>
      <c r="AH216" s="39">
        <f t="shared" si="67"/>
        <v>7.3207001832102119</v>
      </c>
    </row>
    <row r="217" spans="1:34" ht="15" x14ac:dyDescent="0.25">
      <c r="A217" s="40" t="s">
        <v>230</v>
      </c>
      <c r="B217" t="s">
        <v>578</v>
      </c>
      <c r="C217" t="s">
        <v>63</v>
      </c>
      <c r="D217">
        <v>11.6054223382</v>
      </c>
      <c r="E217">
        <v>0</v>
      </c>
      <c r="F217">
        <v>0</v>
      </c>
      <c r="G217">
        <v>0</v>
      </c>
      <c r="H217" s="29">
        <f t="shared" si="53"/>
        <v>11.6054223382</v>
      </c>
      <c r="I217" s="31">
        <f t="shared" si="54"/>
        <v>0</v>
      </c>
      <c r="J217" s="31">
        <f t="shared" si="55"/>
        <v>0</v>
      </c>
      <c r="K217" s="31">
        <f t="shared" si="56"/>
        <v>0</v>
      </c>
      <c r="L217" s="31">
        <f t="shared" si="57"/>
        <v>100</v>
      </c>
      <c r="M217">
        <v>0</v>
      </c>
      <c r="N217">
        <v>0</v>
      </c>
      <c r="O217" s="15">
        <f t="shared" si="58"/>
        <v>0</v>
      </c>
      <c r="P217">
        <v>0.36014156061000002</v>
      </c>
      <c r="Q217" s="29">
        <f t="shared" si="59"/>
        <v>0.36014156061000002</v>
      </c>
      <c r="R217" s="31">
        <f t="shared" si="60"/>
        <v>0</v>
      </c>
      <c r="S217" s="31">
        <f t="shared" si="61"/>
        <v>0</v>
      </c>
      <c r="T217" s="31">
        <f t="shared" si="62"/>
        <v>0</v>
      </c>
      <c r="U217" s="31">
        <f t="shared" si="63"/>
        <v>3.1032180485545164</v>
      </c>
      <c r="V217" s="31">
        <f t="shared" si="64"/>
        <v>3.1032180485545164</v>
      </c>
      <c r="X217" s="15">
        <v>0</v>
      </c>
      <c r="Y217" s="15">
        <v>0</v>
      </c>
      <c r="Z217" s="15">
        <v>0</v>
      </c>
      <c r="AA217" s="39">
        <f t="shared" si="65"/>
        <v>0</v>
      </c>
      <c r="AB217" s="31">
        <f t="shared" si="51"/>
        <v>0</v>
      </c>
      <c r="AC217" s="31">
        <f t="shared" si="52"/>
        <v>0</v>
      </c>
      <c r="AE217" s="15">
        <v>8.4031677669999999E-2</v>
      </c>
      <c r="AF217" s="15">
        <v>0.24951533036000001</v>
      </c>
      <c r="AG217" s="39">
        <f t="shared" si="66"/>
        <v>0.7240725517881782</v>
      </c>
      <c r="AH217" s="39">
        <f t="shared" si="67"/>
        <v>2.1499892299369763</v>
      </c>
    </row>
    <row r="218" spans="1:34" ht="15" x14ac:dyDescent="0.25">
      <c r="A218" s="40" t="s">
        <v>99</v>
      </c>
      <c r="B218" t="s">
        <v>447</v>
      </c>
      <c r="C218" t="s">
        <v>64</v>
      </c>
      <c r="D218">
        <v>3.2136052281800001</v>
      </c>
      <c r="E218">
        <v>0</v>
      </c>
      <c r="F218">
        <v>0</v>
      </c>
      <c r="G218">
        <v>0.10776077448</v>
      </c>
      <c r="H218" s="29">
        <f t="shared" si="53"/>
        <v>3.1058444537000001</v>
      </c>
      <c r="I218" s="31">
        <f t="shared" si="54"/>
        <v>0</v>
      </c>
      <c r="J218" s="31">
        <f t="shared" si="55"/>
        <v>0</v>
      </c>
      <c r="K218" s="31">
        <f t="shared" si="56"/>
        <v>3.3532673377255322</v>
      </c>
      <c r="L218" s="31">
        <f t="shared" si="57"/>
        <v>96.646732662274474</v>
      </c>
      <c r="M218">
        <v>2.8677739199999999E-3</v>
      </c>
      <c r="N218">
        <v>1.8468556019999999E-2</v>
      </c>
      <c r="O218" s="15">
        <f t="shared" si="58"/>
        <v>2.1336329939999999E-2</v>
      </c>
      <c r="P218">
        <v>0.16358474717999999</v>
      </c>
      <c r="Q218" s="29">
        <f t="shared" si="59"/>
        <v>0.18492107712</v>
      </c>
      <c r="R218" s="31">
        <f t="shared" si="60"/>
        <v>8.9238525468299079E-2</v>
      </c>
      <c r="S218" s="31">
        <f t="shared" si="61"/>
        <v>0.57469896607242943</v>
      </c>
      <c r="T218" s="31">
        <f t="shared" si="62"/>
        <v>0.66393749154072856</v>
      </c>
      <c r="U218" s="31">
        <f t="shared" si="63"/>
        <v>5.0903809137952178</v>
      </c>
      <c r="V218" s="31">
        <f t="shared" si="64"/>
        <v>5.7543184053359466</v>
      </c>
      <c r="X218" s="15">
        <v>0</v>
      </c>
      <c r="Y218" s="15">
        <v>0.10776077448</v>
      </c>
      <c r="Z218" s="15">
        <v>0</v>
      </c>
      <c r="AA218" s="39">
        <f t="shared" si="65"/>
        <v>0</v>
      </c>
      <c r="AB218" s="31">
        <f t="shared" si="51"/>
        <v>3.3532673377255322</v>
      </c>
      <c r="AC218" s="31">
        <f t="shared" si="52"/>
        <v>0</v>
      </c>
      <c r="AE218" s="15">
        <v>7.3151424869999995E-2</v>
      </c>
      <c r="AF218" s="15">
        <v>7.409405996E-2</v>
      </c>
      <c r="AG218" s="39">
        <f t="shared" si="66"/>
        <v>2.2763040160794339</v>
      </c>
      <c r="AH218" s="39">
        <f t="shared" si="67"/>
        <v>2.3056366510195958</v>
      </c>
    </row>
    <row r="219" spans="1:34" ht="15" x14ac:dyDescent="0.25">
      <c r="A219" s="40" t="s">
        <v>132</v>
      </c>
      <c r="B219" t="s">
        <v>480</v>
      </c>
      <c r="C219" t="s">
        <v>64</v>
      </c>
      <c r="D219">
        <v>99.944550226900006</v>
      </c>
      <c r="E219">
        <v>0.30550630940000001</v>
      </c>
      <c r="F219">
        <v>0</v>
      </c>
      <c r="G219">
        <v>0</v>
      </c>
      <c r="H219" s="29">
        <f t="shared" si="53"/>
        <v>99.639043917500004</v>
      </c>
      <c r="I219" s="31">
        <f t="shared" si="54"/>
        <v>0.30567580594081578</v>
      </c>
      <c r="J219" s="31">
        <f t="shared" si="55"/>
        <v>0</v>
      </c>
      <c r="K219" s="31">
        <f t="shared" si="56"/>
        <v>0</v>
      </c>
      <c r="L219" s="31">
        <f t="shared" si="57"/>
        <v>99.694324194059178</v>
      </c>
      <c r="M219">
        <v>1.6812730496999999</v>
      </c>
      <c r="N219">
        <v>2.1815153769800002</v>
      </c>
      <c r="O219" s="15">
        <f t="shared" si="58"/>
        <v>3.8627884266799999</v>
      </c>
      <c r="P219">
        <v>7.3671377013999999</v>
      </c>
      <c r="Q219" s="29">
        <f t="shared" si="59"/>
        <v>11.229926128079999</v>
      </c>
      <c r="R219" s="31">
        <f t="shared" si="60"/>
        <v>1.6822058290152639</v>
      </c>
      <c r="S219" s="31">
        <f t="shared" si="61"/>
        <v>2.1827256934243993</v>
      </c>
      <c r="T219" s="31">
        <f t="shared" si="62"/>
        <v>3.864931522439663</v>
      </c>
      <c r="U219" s="31">
        <f t="shared" si="63"/>
        <v>7.3712250289532451</v>
      </c>
      <c r="V219" s="31">
        <f t="shared" si="64"/>
        <v>11.236156551392906</v>
      </c>
      <c r="X219" s="15">
        <v>0.30509322774999997</v>
      </c>
      <c r="Y219" s="15">
        <v>0</v>
      </c>
      <c r="Z219" s="15">
        <v>0</v>
      </c>
      <c r="AA219" s="39">
        <f t="shared" si="65"/>
        <v>0.30526249511089837</v>
      </c>
      <c r="AB219" s="31">
        <f t="shared" si="51"/>
        <v>0</v>
      </c>
      <c r="AC219" s="31">
        <f t="shared" si="52"/>
        <v>0</v>
      </c>
      <c r="AE219" s="15">
        <v>4.5139057942000003</v>
      </c>
      <c r="AF219" s="15">
        <v>4.0319762457900001</v>
      </c>
      <c r="AG219" s="39">
        <f t="shared" si="66"/>
        <v>4.5164101333712194</v>
      </c>
      <c r="AH219" s="39">
        <f t="shared" si="67"/>
        <v>4.0342132078601285</v>
      </c>
    </row>
    <row r="220" spans="1:34" ht="15" x14ac:dyDescent="0.25">
      <c r="A220" s="40" t="s">
        <v>227</v>
      </c>
      <c r="B220" t="s">
        <v>575</v>
      </c>
      <c r="C220" t="s">
        <v>63</v>
      </c>
      <c r="D220">
        <v>1.2647360624199999</v>
      </c>
      <c r="E220">
        <v>0</v>
      </c>
      <c r="F220">
        <v>0</v>
      </c>
      <c r="G220">
        <v>1.0398171349500001</v>
      </c>
      <c r="H220" s="29">
        <f t="shared" si="53"/>
        <v>0.22491892746999986</v>
      </c>
      <c r="I220" s="31">
        <f t="shared" si="54"/>
        <v>0</v>
      </c>
      <c r="J220" s="31">
        <f t="shared" si="55"/>
        <v>0</v>
      </c>
      <c r="K220" s="31">
        <f t="shared" si="56"/>
        <v>82.216137093487291</v>
      </c>
      <c r="L220" s="31">
        <f t="shared" si="57"/>
        <v>17.783862906512717</v>
      </c>
      <c r="M220">
        <v>2.019812055E-2</v>
      </c>
      <c r="N220">
        <v>0.12425142886</v>
      </c>
      <c r="O220" s="15">
        <f t="shared" si="58"/>
        <v>0.14444954940999999</v>
      </c>
      <c r="P220">
        <v>0.34811275207999998</v>
      </c>
      <c r="Q220" s="29">
        <f t="shared" si="59"/>
        <v>0.49256230148999997</v>
      </c>
      <c r="R220" s="31">
        <f t="shared" si="60"/>
        <v>1.5970225844080113</v>
      </c>
      <c r="S220" s="31">
        <f t="shared" si="61"/>
        <v>9.8242971440422142</v>
      </c>
      <c r="T220" s="31">
        <f t="shared" si="62"/>
        <v>11.421319728450225</v>
      </c>
      <c r="U220" s="31">
        <f t="shared" si="63"/>
        <v>27.524537523972093</v>
      </c>
      <c r="V220" s="31">
        <f t="shared" si="64"/>
        <v>38.945857252422314</v>
      </c>
      <c r="X220" s="15">
        <v>0</v>
      </c>
      <c r="Y220" s="15">
        <v>1.0398171349500001</v>
      </c>
      <c r="Z220" s="15">
        <v>0</v>
      </c>
      <c r="AA220" s="39">
        <f t="shared" si="65"/>
        <v>0</v>
      </c>
      <c r="AB220" s="31">
        <f t="shared" si="51"/>
        <v>82.216137093487291</v>
      </c>
      <c r="AC220" s="31">
        <f t="shared" si="52"/>
        <v>0</v>
      </c>
      <c r="AE220" s="15">
        <v>5.9703670709999997E-2</v>
      </c>
      <c r="AF220" s="15">
        <v>0.24280350994</v>
      </c>
      <c r="AG220" s="39">
        <f t="shared" si="66"/>
        <v>4.7206427083102573</v>
      </c>
      <c r="AH220" s="39">
        <f t="shared" si="67"/>
        <v>19.19795893820007</v>
      </c>
    </row>
    <row r="221" spans="1:34" ht="15" x14ac:dyDescent="0.25">
      <c r="A221" s="40" t="s">
        <v>355</v>
      </c>
      <c r="B221" t="s">
        <v>699</v>
      </c>
      <c r="C221" t="s">
        <v>64</v>
      </c>
      <c r="D221">
        <v>342.53633836300003</v>
      </c>
      <c r="E221">
        <v>26.33863605714</v>
      </c>
      <c r="F221">
        <v>1.3192039633299999</v>
      </c>
      <c r="G221">
        <v>6.4548838216800002</v>
      </c>
      <c r="H221" s="29">
        <f t="shared" si="53"/>
        <v>308.42361452085004</v>
      </c>
      <c r="I221" s="31">
        <f t="shared" si="54"/>
        <v>7.6892969029253324</v>
      </c>
      <c r="J221" s="31">
        <f t="shared" si="55"/>
        <v>0.38512817928589654</v>
      </c>
      <c r="K221" s="31">
        <f t="shared" si="56"/>
        <v>1.8844376782119656</v>
      </c>
      <c r="L221" s="31">
        <f t="shared" si="57"/>
        <v>90.041137239576813</v>
      </c>
      <c r="M221">
        <v>8.8373144078599992</v>
      </c>
      <c r="N221">
        <v>6.3374046986000003</v>
      </c>
      <c r="O221" s="15">
        <f t="shared" si="58"/>
        <v>15.17471910646</v>
      </c>
      <c r="P221">
        <v>39.319236083980002</v>
      </c>
      <c r="Q221" s="29">
        <f t="shared" si="59"/>
        <v>54.493955190440005</v>
      </c>
      <c r="R221" s="31">
        <f t="shared" si="60"/>
        <v>2.5799640558120083</v>
      </c>
      <c r="S221" s="31">
        <f t="shared" si="61"/>
        <v>1.8501408431253763</v>
      </c>
      <c r="T221" s="31">
        <f t="shared" si="62"/>
        <v>4.4301048989373841</v>
      </c>
      <c r="U221" s="31">
        <f t="shared" si="63"/>
        <v>11.478851053260158</v>
      </c>
      <c r="V221" s="31">
        <f t="shared" si="64"/>
        <v>15.908955952197543</v>
      </c>
      <c r="X221" s="15">
        <v>22.10439079811</v>
      </c>
      <c r="Y221" s="15">
        <v>6.5548634751500003</v>
      </c>
      <c r="Z221" s="15">
        <v>8.0034453640000003E-2</v>
      </c>
      <c r="AA221" s="39">
        <f t="shared" si="65"/>
        <v>6.4531520666531605</v>
      </c>
      <c r="AB221" s="31">
        <f t="shared" si="51"/>
        <v>1.9136257211354721</v>
      </c>
      <c r="AC221" s="31">
        <f t="shared" si="52"/>
        <v>2.3365244698559298E-2</v>
      </c>
      <c r="AE221" s="15">
        <v>16.151009182549998</v>
      </c>
      <c r="AF221" s="15">
        <v>22.740660931339999</v>
      </c>
      <c r="AG221" s="39">
        <f t="shared" si="66"/>
        <v>4.7151228566687431</v>
      </c>
      <c r="AH221" s="39">
        <f t="shared" si="67"/>
        <v>6.6389046604570092</v>
      </c>
    </row>
    <row r="222" spans="1:34" ht="15" x14ac:dyDescent="0.25">
      <c r="A222" s="40" t="s">
        <v>224</v>
      </c>
      <c r="B222" t="s">
        <v>572</v>
      </c>
      <c r="C222" t="s">
        <v>63</v>
      </c>
      <c r="D222">
        <v>0.70586224020099997</v>
      </c>
      <c r="E222">
        <v>0</v>
      </c>
      <c r="F222">
        <v>0</v>
      </c>
      <c r="G222">
        <v>0</v>
      </c>
      <c r="H222" s="29">
        <f t="shared" si="53"/>
        <v>0.70586224020099997</v>
      </c>
      <c r="I222" s="31">
        <f t="shared" si="54"/>
        <v>0</v>
      </c>
      <c r="J222" s="31">
        <f t="shared" si="55"/>
        <v>0</v>
      </c>
      <c r="K222" s="31">
        <f t="shared" si="56"/>
        <v>0</v>
      </c>
      <c r="L222" s="31">
        <f t="shared" si="57"/>
        <v>100</v>
      </c>
      <c r="M222">
        <v>0</v>
      </c>
      <c r="N222">
        <v>0</v>
      </c>
      <c r="O222" s="15">
        <f t="shared" si="58"/>
        <v>0</v>
      </c>
      <c r="P222">
        <v>3.2276798599999998E-3</v>
      </c>
      <c r="Q222" s="29">
        <f t="shared" si="59"/>
        <v>3.2276798599999998E-3</v>
      </c>
      <c r="R222" s="31">
        <f t="shared" si="60"/>
        <v>0</v>
      </c>
      <c r="S222" s="31">
        <f t="shared" si="61"/>
        <v>0</v>
      </c>
      <c r="T222" s="31">
        <f t="shared" si="62"/>
        <v>0</v>
      </c>
      <c r="U222" s="31">
        <f t="shared" si="63"/>
        <v>0.45726767578343502</v>
      </c>
      <c r="V222" s="31">
        <f t="shared" si="64"/>
        <v>0.45726767578343502</v>
      </c>
      <c r="X222" s="15">
        <v>0</v>
      </c>
      <c r="Y222" s="15">
        <v>0</v>
      </c>
      <c r="Z222" s="15">
        <v>0</v>
      </c>
      <c r="AA222" s="39">
        <f t="shared" si="65"/>
        <v>0</v>
      </c>
      <c r="AB222" s="31">
        <f t="shared" si="51"/>
        <v>0</v>
      </c>
      <c r="AC222" s="31">
        <f t="shared" si="52"/>
        <v>0</v>
      </c>
      <c r="AE222" s="15">
        <v>0</v>
      </c>
      <c r="AF222" s="15">
        <v>1.94360407E-3</v>
      </c>
      <c r="AG222" s="39">
        <f t="shared" si="66"/>
        <v>0</v>
      </c>
      <c r="AH222" s="39">
        <f t="shared" si="67"/>
        <v>0.27535175552761443</v>
      </c>
    </row>
    <row r="223" spans="1:34" ht="15" x14ac:dyDescent="0.25">
      <c r="A223" s="40" t="s">
        <v>232</v>
      </c>
      <c r="B223" t="s">
        <v>580</v>
      </c>
      <c r="C223" t="s">
        <v>63</v>
      </c>
      <c r="D223">
        <v>4.5126257183499998</v>
      </c>
      <c r="E223">
        <v>0</v>
      </c>
      <c r="F223">
        <v>0</v>
      </c>
      <c r="G223">
        <v>0</v>
      </c>
      <c r="H223" s="29">
        <f t="shared" si="53"/>
        <v>4.5126257183499998</v>
      </c>
      <c r="I223" s="31">
        <f t="shared" si="54"/>
        <v>0</v>
      </c>
      <c r="J223" s="31">
        <f t="shared" si="55"/>
        <v>0</v>
      </c>
      <c r="K223" s="31">
        <f t="shared" si="56"/>
        <v>0</v>
      </c>
      <c r="L223" s="31">
        <f t="shared" si="57"/>
        <v>100</v>
      </c>
      <c r="M223">
        <v>4.8413125699999998E-3</v>
      </c>
      <c r="N223">
        <v>7.1788080499999999E-3</v>
      </c>
      <c r="O223" s="15">
        <f t="shared" si="58"/>
        <v>1.202012062E-2</v>
      </c>
      <c r="P223">
        <v>0.21555651831</v>
      </c>
      <c r="Q223" s="29">
        <f t="shared" si="59"/>
        <v>0.22757663892999999</v>
      </c>
      <c r="R223" s="31">
        <f t="shared" si="60"/>
        <v>0.10728371622564303</v>
      </c>
      <c r="S223" s="31">
        <f t="shared" si="61"/>
        <v>0.15908272695447176</v>
      </c>
      <c r="T223" s="31">
        <f t="shared" si="62"/>
        <v>0.26636644318011476</v>
      </c>
      <c r="U223" s="31">
        <f t="shared" si="63"/>
        <v>4.7767426718654669</v>
      </c>
      <c r="V223" s="31">
        <f t="shared" si="64"/>
        <v>5.0431091150455813</v>
      </c>
      <c r="X223" s="15">
        <v>0</v>
      </c>
      <c r="Y223" s="15">
        <v>0</v>
      </c>
      <c r="Z223" s="15">
        <v>0</v>
      </c>
      <c r="AA223" s="39">
        <f t="shared" si="65"/>
        <v>0</v>
      </c>
      <c r="AB223" s="31">
        <f t="shared" si="51"/>
        <v>0</v>
      </c>
      <c r="AC223" s="31">
        <f t="shared" si="52"/>
        <v>0</v>
      </c>
      <c r="AE223" s="15">
        <v>2.0434858100000002E-2</v>
      </c>
      <c r="AF223" s="15">
        <v>0.14829147138000001</v>
      </c>
      <c r="AG223" s="39">
        <f t="shared" si="66"/>
        <v>0.45283742493653606</v>
      </c>
      <c r="AH223" s="39">
        <f t="shared" si="67"/>
        <v>3.2861460408070675</v>
      </c>
    </row>
    <row r="224" spans="1:34" ht="15" x14ac:dyDescent="0.25">
      <c r="A224" s="40" t="s">
        <v>220</v>
      </c>
      <c r="B224" t="s">
        <v>568</v>
      </c>
      <c r="C224" t="s">
        <v>63</v>
      </c>
      <c r="D224">
        <v>4.6801649150299998</v>
      </c>
      <c r="E224">
        <v>0</v>
      </c>
      <c r="F224">
        <v>0</v>
      </c>
      <c r="G224">
        <v>0</v>
      </c>
      <c r="H224" s="29">
        <f t="shared" si="53"/>
        <v>4.6801649150299998</v>
      </c>
      <c r="I224" s="31">
        <f t="shared" si="54"/>
        <v>0</v>
      </c>
      <c r="J224" s="31">
        <f t="shared" si="55"/>
        <v>0</v>
      </c>
      <c r="K224" s="31">
        <f t="shared" si="56"/>
        <v>0</v>
      </c>
      <c r="L224" s="31">
        <f t="shared" si="57"/>
        <v>100</v>
      </c>
      <c r="M224">
        <v>0</v>
      </c>
      <c r="N224">
        <v>0</v>
      </c>
      <c r="O224" s="15">
        <f t="shared" si="58"/>
        <v>0</v>
      </c>
      <c r="P224">
        <v>0.23089990379</v>
      </c>
      <c r="Q224" s="29">
        <f t="shared" si="59"/>
        <v>0.23089990379</v>
      </c>
      <c r="R224" s="31">
        <f t="shared" si="60"/>
        <v>0</v>
      </c>
      <c r="S224" s="31">
        <f t="shared" si="61"/>
        <v>0</v>
      </c>
      <c r="T224" s="31">
        <f t="shared" si="62"/>
        <v>0</v>
      </c>
      <c r="U224" s="31">
        <f t="shared" si="63"/>
        <v>4.9335847770765984</v>
      </c>
      <c r="V224" s="31">
        <f t="shared" si="64"/>
        <v>4.9335847770765984</v>
      </c>
      <c r="X224" s="15">
        <v>0</v>
      </c>
      <c r="Y224" s="15">
        <v>0</v>
      </c>
      <c r="Z224" s="15">
        <v>0</v>
      </c>
      <c r="AA224" s="39">
        <f t="shared" si="65"/>
        <v>0</v>
      </c>
      <c r="AB224" s="31">
        <f t="shared" si="51"/>
        <v>0</v>
      </c>
      <c r="AC224" s="31">
        <f t="shared" si="52"/>
        <v>0</v>
      </c>
      <c r="AE224" s="15">
        <v>1.560675261E-2</v>
      </c>
      <c r="AF224" s="15">
        <v>0.20728969131</v>
      </c>
      <c r="AG224" s="39">
        <f t="shared" si="66"/>
        <v>0.33346586911670739</v>
      </c>
      <c r="AH224" s="39">
        <f t="shared" si="67"/>
        <v>4.4291108341995526</v>
      </c>
    </row>
    <row r="225" spans="1:34" ht="15" x14ac:dyDescent="0.25">
      <c r="A225" s="40" t="s">
        <v>304</v>
      </c>
      <c r="B225" t="s">
        <v>651</v>
      </c>
      <c r="C225" t="s">
        <v>51</v>
      </c>
      <c r="D225">
        <v>52.888336191800001</v>
      </c>
      <c r="E225">
        <v>0</v>
      </c>
      <c r="F225">
        <v>0</v>
      </c>
      <c r="G225">
        <v>0</v>
      </c>
      <c r="H225" s="29">
        <f t="shared" si="53"/>
        <v>52.888336191800001</v>
      </c>
      <c r="I225" s="31">
        <f t="shared" si="54"/>
        <v>0</v>
      </c>
      <c r="J225" s="31">
        <f t="shared" si="55"/>
        <v>0</v>
      </c>
      <c r="K225" s="31">
        <f t="shared" si="56"/>
        <v>0</v>
      </c>
      <c r="L225" s="31">
        <f t="shared" si="57"/>
        <v>100</v>
      </c>
      <c r="M225">
        <v>0.33664455270999999</v>
      </c>
      <c r="N225">
        <v>0.22906388553000001</v>
      </c>
      <c r="O225" s="15">
        <f t="shared" si="58"/>
        <v>0.56570843823999994</v>
      </c>
      <c r="P225">
        <v>1.5632165300500001</v>
      </c>
      <c r="Q225" s="29">
        <f t="shared" si="59"/>
        <v>2.1289249682899998</v>
      </c>
      <c r="R225" s="31">
        <f t="shared" si="60"/>
        <v>0.63651946147285787</v>
      </c>
      <c r="S225" s="31">
        <f t="shared" si="61"/>
        <v>0.43310851129689137</v>
      </c>
      <c r="T225" s="31">
        <f t="shared" si="62"/>
        <v>1.0696279727697493</v>
      </c>
      <c r="U225" s="31">
        <f t="shared" si="63"/>
        <v>2.955692393840831</v>
      </c>
      <c r="V225" s="31">
        <f t="shared" si="64"/>
        <v>4.0253203666105799</v>
      </c>
      <c r="X225" s="15">
        <v>0</v>
      </c>
      <c r="Y225" s="15">
        <v>0</v>
      </c>
      <c r="Z225" s="15">
        <v>0</v>
      </c>
      <c r="AA225" s="39">
        <f t="shared" si="65"/>
        <v>0</v>
      </c>
      <c r="AB225" s="31">
        <f t="shared" si="51"/>
        <v>0</v>
      </c>
      <c r="AC225" s="31">
        <f t="shared" si="52"/>
        <v>0</v>
      </c>
      <c r="AE225" s="15">
        <v>0.69514889297000004</v>
      </c>
      <c r="AF225" s="15">
        <v>1.14759110453</v>
      </c>
      <c r="AG225" s="39">
        <f t="shared" si="66"/>
        <v>1.3143708859530705</v>
      </c>
      <c r="AH225" s="39">
        <f t="shared" si="67"/>
        <v>2.1698377887484512</v>
      </c>
    </row>
    <row r="226" spans="1:34" ht="15" x14ac:dyDescent="0.25">
      <c r="A226" s="40" t="s">
        <v>217</v>
      </c>
      <c r="B226" t="s">
        <v>565</v>
      </c>
      <c r="C226" t="s">
        <v>64</v>
      </c>
      <c r="D226">
        <v>5.7725655104999998</v>
      </c>
      <c r="E226">
        <v>3.6210665955899999</v>
      </c>
      <c r="F226">
        <v>0.22049468614000001</v>
      </c>
      <c r="G226">
        <v>0.52023290904999997</v>
      </c>
      <c r="H226" s="29">
        <f t="shared" si="53"/>
        <v>1.41077131972</v>
      </c>
      <c r="I226" s="31">
        <f t="shared" si="54"/>
        <v>62.728895653127992</v>
      </c>
      <c r="J226" s="31">
        <f t="shared" si="55"/>
        <v>3.8197000231341072</v>
      </c>
      <c r="K226" s="31">
        <f t="shared" si="56"/>
        <v>9.0121611977156952</v>
      </c>
      <c r="L226" s="31">
        <f t="shared" si="57"/>
        <v>24.439243126022209</v>
      </c>
      <c r="M226">
        <v>1.120483345E-2</v>
      </c>
      <c r="N226">
        <v>4.0017260700000003E-3</v>
      </c>
      <c r="O226" s="15">
        <f t="shared" si="58"/>
        <v>1.5206559519999999E-2</v>
      </c>
      <c r="P226">
        <v>7.8670342640000002E-2</v>
      </c>
      <c r="Q226" s="29">
        <f t="shared" si="59"/>
        <v>9.3876902159999998E-2</v>
      </c>
      <c r="R226" s="31">
        <f t="shared" si="60"/>
        <v>0.19410491625636789</v>
      </c>
      <c r="S226" s="31">
        <f t="shared" si="61"/>
        <v>6.9323181568421641E-2</v>
      </c>
      <c r="T226" s="31">
        <f t="shared" si="62"/>
        <v>0.26342809782478949</v>
      </c>
      <c r="U226" s="31">
        <f t="shared" si="63"/>
        <v>1.3628315260676158</v>
      </c>
      <c r="V226" s="31">
        <f t="shared" si="64"/>
        <v>1.6262596238924052</v>
      </c>
      <c r="X226" s="15">
        <v>3.85153773036</v>
      </c>
      <c r="Y226" s="15">
        <v>0.51026484235000003</v>
      </c>
      <c r="Z226" s="15">
        <v>1.000432939E-2</v>
      </c>
      <c r="AA226" s="39">
        <f t="shared" si="65"/>
        <v>66.721420889104692</v>
      </c>
      <c r="AB226" s="31">
        <f t="shared" si="51"/>
        <v>8.839481187729346</v>
      </c>
      <c r="AC226" s="31">
        <f t="shared" si="52"/>
        <v>0.17330820017204898</v>
      </c>
      <c r="AE226" s="15">
        <v>1.320569544E-2</v>
      </c>
      <c r="AF226" s="15">
        <v>5.4259814230000002E-2</v>
      </c>
      <c r="AG226" s="39">
        <f t="shared" si="66"/>
        <v>0.22876648893770923</v>
      </c>
      <c r="AH226" s="39">
        <f t="shared" si="67"/>
        <v>0.93996012918873217</v>
      </c>
    </row>
    <row r="227" spans="1:34" ht="15" x14ac:dyDescent="0.25">
      <c r="A227" s="40" t="s">
        <v>229</v>
      </c>
      <c r="B227" t="s">
        <v>577</v>
      </c>
      <c r="C227" t="s">
        <v>63</v>
      </c>
      <c r="D227">
        <v>0.85394985625700004</v>
      </c>
      <c r="E227">
        <v>0</v>
      </c>
      <c r="F227">
        <v>0</v>
      </c>
      <c r="G227">
        <v>0</v>
      </c>
      <c r="H227" s="29">
        <f t="shared" si="53"/>
        <v>0.85394985625700004</v>
      </c>
      <c r="I227" s="31">
        <f t="shared" si="54"/>
        <v>0</v>
      </c>
      <c r="J227" s="31">
        <f t="shared" si="55"/>
        <v>0</v>
      </c>
      <c r="K227" s="31">
        <f t="shared" si="56"/>
        <v>0</v>
      </c>
      <c r="L227" s="31">
        <f t="shared" si="57"/>
        <v>100</v>
      </c>
      <c r="M227">
        <v>0</v>
      </c>
      <c r="N227">
        <v>0</v>
      </c>
      <c r="O227" s="15">
        <f t="shared" si="58"/>
        <v>0</v>
      </c>
      <c r="P227">
        <v>5.3670109340000001E-2</v>
      </c>
      <c r="Q227" s="29">
        <f t="shared" si="59"/>
        <v>5.3670109340000001E-2</v>
      </c>
      <c r="R227" s="31">
        <f t="shared" si="60"/>
        <v>0</v>
      </c>
      <c r="S227" s="31">
        <f t="shared" si="61"/>
        <v>0</v>
      </c>
      <c r="T227" s="31">
        <f t="shared" si="62"/>
        <v>0</v>
      </c>
      <c r="U227" s="31">
        <f t="shared" si="63"/>
        <v>6.2849251565243831</v>
      </c>
      <c r="V227" s="31">
        <f t="shared" si="64"/>
        <v>6.2849251565243831</v>
      </c>
      <c r="X227" s="15">
        <v>0</v>
      </c>
      <c r="Y227" s="15">
        <v>0</v>
      </c>
      <c r="Z227" s="15">
        <v>0</v>
      </c>
      <c r="AA227" s="39">
        <f t="shared" si="65"/>
        <v>0</v>
      </c>
      <c r="AB227" s="31">
        <f t="shared" si="51"/>
        <v>0</v>
      </c>
      <c r="AC227" s="31">
        <f t="shared" si="52"/>
        <v>0</v>
      </c>
      <c r="AE227" s="15">
        <v>1.4106697309999999E-2</v>
      </c>
      <c r="AF227" s="15">
        <v>3.4057546670000001E-2</v>
      </c>
      <c r="AG227" s="39">
        <f t="shared" si="66"/>
        <v>1.6519350880661692</v>
      </c>
      <c r="AH227" s="39">
        <f t="shared" si="67"/>
        <v>3.9882372975949343</v>
      </c>
    </row>
    <row r="228" spans="1:34" ht="15" x14ac:dyDescent="0.25">
      <c r="A228" s="40" t="s">
        <v>234</v>
      </c>
      <c r="B228" t="s">
        <v>582</v>
      </c>
      <c r="C228" t="s">
        <v>64</v>
      </c>
      <c r="D228">
        <v>2.8300504110300002</v>
      </c>
      <c r="E228">
        <v>8.1936356900000007E-2</v>
      </c>
      <c r="F228">
        <v>0</v>
      </c>
      <c r="G228">
        <v>3.3832508E-4</v>
      </c>
      <c r="H228" s="29">
        <f t="shared" si="53"/>
        <v>2.7477757290500002</v>
      </c>
      <c r="I228" s="31">
        <f t="shared" si="54"/>
        <v>2.895226056067997</v>
      </c>
      <c r="J228" s="31">
        <f t="shared" si="55"/>
        <v>0</v>
      </c>
      <c r="K228" s="31">
        <f t="shared" si="56"/>
        <v>1.1954736872579813E-2</v>
      </c>
      <c r="L228" s="31">
        <f t="shared" si="57"/>
        <v>97.092819207059421</v>
      </c>
      <c r="M228">
        <v>1.1661658829999999E-2</v>
      </c>
      <c r="N228">
        <v>6.1906734799999997E-3</v>
      </c>
      <c r="O228" s="15">
        <f t="shared" si="58"/>
        <v>1.785233231E-2</v>
      </c>
      <c r="P228">
        <v>0.11264841559</v>
      </c>
      <c r="Q228" s="29">
        <f t="shared" si="59"/>
        <v>0.13050074789999999</v>
      </c>
      <c r="R228" s="31">
        <f t="shared" si="60"/>
        <v>0.41206541002058422</v>
      </c>
      <c r="S228" s="31">
        <f t="shared" si="61"/>
        <v>0.21874781650079853</v>
      </c>
      <c r="T228" s="31">
        <f t="shared" si="62"/>
        <v>0.63081322652138272</v>
      </c>
      <c r="U228" s="31">
        <f t="shared" si="63"/>
        <v>3.9804384809174289</v>
      </c>
      <c r="V228" s="31">
        <f t="shared" si="64"/>
        <v>4.6112517074388117</v>
      </c>
      <c r="X228" s="15">
        <v>0</v>
      </c>
      <c r="Y228" s="15">
        <v>3.3832508E-4</v>
      </c>
      <c r="Z228" s="15">
        <v>0</v>
      </c>
      <c r="AA228" s="39">
        <f t="shared" si="65"/>
        <v>0</v>
      </c>
      <c r="AB228" s="31">
        <f t="shared" si="51"/>
        <v>1.1954736872579813E-2</v>
      </c>
      <c r="AC228" s="31">
        <f t="shared" si="52"/>
        <v>0</v>
      </c>
      <c r="AE228" s="15">
        <v>5.2457645310000002E-2</v>
      </c>
      <c r="AF228" s="15">
        <v>6.3980427179999994E-2</v>
      </c>
      <c r="AG228" s="39">
        <f t="shared" si="66"/>
        <v>1.8535940245286295</v>
      </c>
      <c r="AH228" s="39">
        <f t="shared" si="67"/>
        <v>2.2607522088878356</v>
      </c>
    </row>
    <row r="229" spans="1:34" ht="15" x14ac:dyDescent="0.25">
      <c r="A229" s="40" t="s">
        <v>233</v>
      </c>
      <c r="B229" t="s">
        <v>581</v>
      </c>
      <c r="C229" t="s">
        <v>63</v>
      </c>
      <c r="D229">
        <v>15.982441638299999</v>
      </c>
      <c r="E229">
        <v>0</v>
      </c>
      <c r="F229">
        <v>1.447817909E-2</v>
      </c>
      <c r="G229">
        <v>2.6292181019999999E-2</v>
      </c>
      <c r="H229" s="29">
        <f t="shared" si="53"/>
        <v>15.941671278189999</v>
      </c>
      <c r="I229" s="31">
        <f t="shared" si="54"/>
        <v>0</v>
      </c>
      <c r="J229" s="31">
        <f t="shared" si="55"/>
        <v>9.0588030400216096E-2</v>
      </c>
      <c r="K229" s="31">
        <f t="shared" si="56"/>
        <v>0.16450666059054425</v>
      </c>
      <c r="L229" s="31">
        <f t="shared" si="57"/>
        <v>99.744905309009241</v>
      </c>
      <c r="M229">
        <v>5.5559927599999996E-3</v>
      </c>
      <c r="N229">
        <v>2.0041043599999999E-3</v>
      </c>
      <c r="O229" s="15">
        <f t="shared" si="58"/>
        <v>7.5600971199999995E-3</v>
      </c>
      <c r="P229">
        <v>2.5990835380000001E-2</v>
      </c>
      <c r="Q229" s="29">
        <f t="shared" si="59"/>
        <v>3.3550932499999998E-2</v>
      </c>
      <c r="R229" s="31">
        <f t="shared" si="60"/>
        <v>3.476310369678267E-2</v>
      </c>
      <c r="S229" s="31">
        <f t="shared" si="61"/>
        <v>1.2539412971779011E-2</v>
      </c>
      <c r="T229" s="31">
        <f t="shared" si="62"/>
        <v>4.7302516668561674E-2</v>
      </c>
      <c r="U229" s="31">
        <f t="shared" si="63"/>
        <v>0.16262118121999639</v>
      </c>
      <c r="V229" s="31">
        <f t="shared" si="64"/>
        <v>0.20992369788855805</v>
      </c>
      <c r="X229" s="15">
        <v>1.447817909E-2</v>
      </c>
      <c r="Y229" s="15">
        <v>2.6292178190000001E-2</v>
      </c>
      <c r="Z229" s="15">
        <v>0</v>
      </c>
      <c r="AA229" s="39">
        <f t="shared" si="65"/>
        <v>9.0588030400216096E-2</v>
      </c>
      <c r="AB229" s="31">
        <f t="shared" si="51"/>
        <v>0.16450664288361272</v>
      </c>
      <c r="AC229" s="31">
        <f t="shared" si="52"/>
        <v>0</v>
      </c>
      <c r="AE229" s="15">
        <v>4.5063175099999998E-3</v>
      </c>
      <c r="AF229" s="15">
        <v>2.0798653550000001E-2</v>
      </c>
      <c r="AG229" s="39">
        <f t="shared" si="66"/>
        <v>2.8195426030533106E-2</v>
      </c>
      <c r="AH229" s="39">
        <f t="shared" si="67"/>
        <v>0.13013439385981257</v>
      </c>
    </row>
    <row r="230" spans="1:34" ht="15" x14ac:dyDescent="0.25">
      <c r="A230" s="40" t="s">
        <v>235</v>
      </c>
      <c r="B230" t="s">
        <v>583</v>
      </c>
      <c r="C230" t="s">
        <v>63</v>
      </c>
      <c r="D230">
        <v>1.37873688611</v>
      </c>
      <c r="E230">
        <v>0.20567084629999999</v>
      </c>
      <c r="F230">
        <v>1.941134827E-2</v>
      </c>
      <c r="G230">
        <v>1.1003163519999999E-2</v>
      </c>
      <c r="H230" s="29">
        <f t="shared" si="53"/>
        <v>1.14265152802</v>
      </c>
      <c r="I230" s="31">
        <f t="shared" si="54"/>
        <v>14.91733835309828</v>
      </c>
      <c r="J230" s="31">
        <f t="shared" si="55"/>
        <v>1.4079080980249701</v>
      </c>
      <c r="K230" s="31">
        <f t="shared" si="56"/>
        <v>0.798061155166783</v>
      </c>
      <c r="L230" s="31">
        <f t="shared" si="57"/>
        <v>82.876692393709973</v>
      </c>
      <c r="M230">
        <v>7.7094689679999995E-2</v>
      </c>
      <c r="N230">
        <v>0.10169703691</v>
      </c>
      <c r="O230" s="15">
        <f t="shared" si="58"/>
        <v>0.17879172658999998</v>
      </c>
      <c r="P230">
        <v>0.33134098934</v>
      </c>
      <c r="Q230" s="29">
        <f t="shared" si="59"/>
        <v>0.51013271592999998</v>
      </c>
      <c r="R230" s="31">
        <f t="shared" si="60"/>
        <v>5.5916897891603323</v>
      </c>
      <c r="S230" s="31">
        <f t="shared" si="61"/>
        <v>7.376101846156474</v>
      </c>
      <c r="T230" s="31">
        <f t="shared" si="62"/>
        <v>12.967791635316805</v>
      </c>
      <c r="U230" s="31">
        <f t="shared" si="63"/>
        <v>24.03221330176007</v>
      </c>
      <c r="V230" s="31">
        <f t="shared" si="64"/>
        <v>37.000004937076874</v>
      </c>
      <c r="X230" s="15">
        <v>9.7421384159999999E-2</v>
      </c>
      <c r="Y230" s="15">
        <v>3.094929154E-2</v>
      </c>
      <c r="Z230" s="15">
        <v>0</v>
      </c>
      <c r="AA230" s="39">
        <f t="shared" si="65"/>
        <v>7.0659880896395633</v>
      </c>
      <c r="AB230" s="31">
        <f t="shared" si="51"/>
        <v>2.2447569113292558</v>
      </c>
      <c r="AC230" s="31">
        <f t="shared" si="52"/>
        <v>0</v>
      </c>
      <c r="AE230" s="15">
        <v>0.19415639852</v>
      </c>
      <c r="AF230" s="15">
        <v>0.21954431544</v>
      </c>
      <c r="AG230" s="39">
        <f t="shared" si="66"/>
        <v>14.08219367132458</v>
      </c>
      <c r="AH230" s="39">
        <f t="shared" si="67"/>
        <v>15.923583219669082</v>
      </c>
    </row>
    <row r="231" spans="1:34" ht="15" x14ac:dyDescent="0.25">
      <c r="A231" s="40" t="s">
        <v>773</v>
      </c>
      <c r="B231" t="s">
        <v>695</v>
      </c>
      <c r="C231" t="s">
        <v>63</v>
      </c>
      <c r="D231">
        <v>7.0484977073700001</v>
      </c>
      <c r="E231">
        <v>0</v>
      </c>
      <c r="F231">
        <v>0</v>
      </c>
      <c r="G231">
        <v>0</v>
      </c>
      <c r="H231" s="29">
        <f t="shared" si="53"/>
        <v>7.0484977073700001</v>
      </c>
      <c r="I231" s="31">
        <f t="shared" si="54"/>
        <v>0</v>
      </c>
      <c r="J231" s="31">
        <f t="shared" si="55"/>
        <v>0</v>
      </c>
      <c r="K231" s="31">
        <f t="shared" si="56"/>
        <v>0</v>
      </c>
      <c r="L231" s="31">
        <f t="shared" si="57"/>
        <v>100</v>
      </c>
      <c r="M231">
        <v>2.9825229179999999E-2</v>
      </c>
      <c r="N231">
        <v>5.6768642300000002E-3</v>
      </c>
      <c r="O231" s="15">
        <f t="shared" si="58"/>
        <v>3.5502093409999998E-2</v>
      </c>
      <c r="P231">
        <v>6.3129468169999994E-2</v>
      </c>
      <c r="Q231" s="29">
        <f t="shared" si="59"/>
        <v>9.8631561579999999E-2</v>
      </c>
      <c r="R231" s="31">
        <f t="shared" si="60"/>
        <v>0.42314306421373099</v>
      </c>
      <c r="S231" s="31">
        <f t="shared" si="61"/>
        <v>8.0540059253537077E-2</v>
      </c>
      <c r="T231" s="31">
        <f t="shared" si="62"/>
        <v>0.50368312346726807</v>
      </c>
      <c r="U231" s="31">
        <f t="shared" si="63"/>
        <v>0.8956443030972544</v>
      </c>
      <c r="V231" s="31">
        <f t="shared" si="64"/>
        <v>1.3993274265645226</v>
      </c>
      <c r="X231" s="15">
        <v>0</v>
      </c>
      <c r="Y231" s="15">
        <v>0</v>
      </c>
      <c r="Z231" s="15">
        <v>0</v>
      </c>
      <c r="AA231" s="39">
        <f t="shared" si="65"/>
        <v>0</v>
      </c>
      <c r="AB231" s="31">
        <f t="shared" si="51"/>
        <v>0</v>
      </c>
      <c r="AC231" s="31">
        <f t="shared" si="52"/>
        <v>0</v>
      </c>
      <c r="AE231" s="15">
        <v>1.3845744659999999E-2</v>
      </c>
      <c r="AF231" s="15">
        <v>6.5286759400000005E-2</v>
      </c>
      <c r="AG231" s="39">
        <f t="shared" si="66"/>
        <v>0.19643539992249284</v>
      </c>
      <c r="AH231" s="39">
        <f t="shared" si="67"/>
        <v>0.92625070065264159</v>
      </c>
    </row>
    <row r="232" spans="1:34" ht="15" x14ac:dyDescent="0.25">
      <c r="A232" s="40" t="s">
        <v>305</v>
      </c>
      <c r="B232" t="s">
        <v>652</v>
      </c>
      <c r="C232" t="s">
        <v>63</v>
      </c>
      <c r="D232">
        <v>10.5772057432</v>
      </c>
      <c r="E232">
        <v>0</v>
      </c>
      <c r="F232">
        <v>0</v>
      </c>
      <c r="G232">
        <v>0</v>
      </c>
      <c r="H232" s="29">
        <f t="shared" si="53"/>
        <v>10.5772057432</v>
      </c>
      <c r="I232" s="31">
        <f t="shared" si="54"/>
        <v>0</v>
      </c>
      <c r="J232" s="31">
        <f t="shared" si="55"/>
        <v>0</v>
      </c>
      <c r="K232" s="31">
        <f t="shared" si="56"/>
        <v>0</v>
      </c>
      <c r="L232" s="31">
        <f t="shared" si="57"/>
        <v>100</v>
      </c>
      <c r="M232">
        <v>4.1906894999999998E-3</v>
      </c>
      <c r="N232">
        <v>3.4370751739999997E-2</v>
      </c>
      <c r="O232" s="15">
        <f t="shared" si="58"/>
        <v>3.8561441239999994E-2</v>
      </c>
      <c r="P232">
        <v>0.52928460309000003</v>
      </c>
      <c r="Q232" s="29">
        <f t="shared" si="59"/>
        <v>0.56784604432999997</v>
      </c>
      <c r="R232" s="31">
        <f t="shared" si="60"/>
        <v>3.9620005526451639E-2</v>
      </c>
      <c r="S232" s="31">
        <f t="shared" si="61"/>
        <v>0.32495115037444244</v>
      </c>
      <c r="T232" s="31">
        <f t="shared" si="62"/>
        <v>0.36457115590089406</v>
      </c>
      <c r="U232" s="31">
        <f t="shared" si="63"/>
        <v>5.00401160703783</v>
      </c>
      <c r="V232" s="31">
        <f t="shared" si="64"/>
        <v>5.3685827629387246</v>
      </c>
      <c r="X232" s="15">
        <v>0</v>
      </c>
      <c r="Y232" s="15">
        <v>0</v>
      </c>
      <c r="Z232" s="15">
        <v>0</v>
      </c>
      <c r="AA232" s="39">
        <f t="shared" si="65"/>
        <v>0</v>
      </c>
      <c r="AB232" s="31">
        <f t="shared" ref="AB232:AB295" si="68">(Y232/D232)*100</f>
        <v>0</v>
      </c>
      <c r="AC232" s="31">
        <f t="shared" ref="AC232:AC295" si="69">(Z232/D232)*100</f>
        <v>0</v>
      </c>
      <c r="AE232" s="15">
        <v>0.13262543070999999</v>
      </c>
      <c r="AF232" s="15">
        <v>0.35824896816000001</v>
      </c>
      <c r="AG232" s="39">
        <f t="shared" si="66"/>
        <v>1.2538796533788124</v>
      </c>
      <c r="AH232" s="39">
        <f t="shared" si="67"/>
        <v>3.3869906368259444</v>
      </c>
    </row>
    <row r="233" spans="1:34" ht="15" x14ac:dyDescent="0.25">
      <c r="A233" s="40" t="s">
        <v>350</v>
      </c>
      <c r="B233" t="s">
        <v>696</v>
      </c>
      <c r="C233" t="s">
        <v>63</v>
      </c>
      <c r="D233">
        <v>4.9083003994499999</v>
      </c>
      <c r="E233">
        <v>0</v>
      </c>
      <c r="F233">
        <v>0</v>
      </c>
      <c r="G233">
        <v>0</v>
      </c>
      <c r="H233" s="29">
        <f t="shared" ref="H233:H296" si="70">D233-E233-F233-G233</f>
        <v>4.9083003994499999</v>
      </c>
      <c r="I233" s="31">
        <f t="shared" ref="I233:I296" si="71">E233/D233*100</f>
        <v>0</v>
      </c>
      <c r="J233" s="31">
        <f t="shared" ref="J233:J296" si="72">F233/D233*100</f>
        <v>0</v>
      </c>
      <c r="K233" s="31">
        <f t="shared" ref="K233:K296" si="73">G233/D233*100</f>
        <v>0</v>
      </c>
      <c r="L233" s="31">
        <f t="shared" ref="L233:L296" si="74">H233/D233*100</f>
        <v>100</v>
      </c>
      <c r="M233">
        <v>0.16769828648999999</v>
      </c>
      <c r="N233">
        <v>0.38391799976000002</v>
      </c>
      <c r="O233" s="15">
        <f t="shared" ref="O233:O296" si="75">M233+N233</f>
        <v>0.55161628625000003</v>
      </c>
      <c r="P233">
        <v>0.28953852413999998</v>
      </c>
      <c r="Q233" s="29">
        <f t="shared" ref="Q233:Q296" si="76">O233+P233</f>
        <v>0.84115481038999995</v>
      </c>
      <c r="R233" s="31">
        <f t="shared" ref="R233:R296" si="77">M233/D233*100</f>
        <v>3.4166263847418841</v>
      </c>
      <c r="S233" s="31">
        <f t="shared" ref="S233:S296" si="78">N233/D233*100</f>
        <v>7.8218113912306579</v>
      </c>
      <c r="T233" s="31">
        <f t="shared" ref="T233:T296" si="79">O233/D233*100</f>
        <v>11.238437775972542</v>
      </c>
      <c r="U233" s="31">
        <f t="shared" ref="U233:U296" si="80">P233/D233*100</f>
        <v>5.8989568807248283</v>
      </c>
      <c r="V233" s="31">
        <f t="shared" ref="V233:V296" si="81">Q233/D233*100</f>
        <v>17.137394656697367</v>
      </c>
      <c r="X233" s="15">
        <v>0</v>
      </c>
      <c r="Y233" s="15">
        <v>0</v>
      </c>
      <c r="Z233" s="15">
        <v>0</v>
      </c>
      <c r="AA233" s="39">
        <f t="shared" si="65"/>
        <v>0</v>
      </c>
      <c r="AB233" s="31">
        <f t="shared" si="68"/>
        <v>0</v>
      </c>
      <c r="AC233" s="31">
        <f t="shared" si="69"/>
        <v>0</v>
      </c>
      <c r="AE233" s="15">
        <v>0.57208791319999996</v>
      </c>
      <c r="AF233" s="15">
        <v>9.6737801989999997E-2</v>
      </c>
      <c r="AG233" s="39">
        <f t="shared" si="66"/>
        <v>11.655519561600292</v>
      </c>
      <c r="AH233" s="39">
        <f t="shared" si="67"/>
        <v>1.9709022292286746</v>
      </c>
    </row>
    <row r="234" spans="1:34" ht="15" x14ac:dyDescent="0.25">
      <c r="A234" s="40" t="s">
        <v>351</v>
      </c>
      <c r="B234" t="s">
        <v>697</v>
      </c>
      <c r="C234" t="s">
        <v>63</v>
      </c>
      <c r="D234">
        <v>5.1165540687900002</v>
      </c>
      <c r="E234">
        <v>0.74298490853999999</v>
      </c>
      <c r="F234">
        <v>1.4746513078100001</v>
      </c>
      <c r="G234">
        <v>0.14909533381000001</v>
      </c>
      <c r="H234" s="29">
        <f t="shared" si="70"/>
        <v>2.7498225186299994</v>
      </c>
      <c r="I234" s="31">
        <f t="shared" si="71"/>
        <v>14.521197246249496</v>
      </c>
      <c r="J234" s="31">
        <f t="shared" si="72"/>
        <v>28.821180974224248</v>
      </c>
      <c r="K234" s="31">
        <f t="shared" si="73"/>
        <v>2.9139794440843101</v>
      </c>
      <c r="L234" s="31">
        <f t="shared" si="74"/>
        <v>53.743642335441933</v>
      </c>
      <c r="M234">
        <v>0.53083979842999995</v>
      </c>
      <c r="N234">
        <v>0.23787970715000001</v>
      </c>
      <c r="O234" s="15">
        <f t="shared" si="75"/>
        <v>0.76871950558000002</v>
      </c>
      <c r="P234">
        <v>1.0179733012200001</v>
      </c>
      <c r="Q234" s="29">
        <f t="shared" si="76"/>
        <v>1.7866928068000001</v>
      </c>
      <c r="R234" s="31">
        <f t="shared" si="77"/>
        <v>10.374947499685796</v>
      </c>
      <c r="S234" s="31">
        <f t="shared" si="78"/>
        <v>4.6492171088549741</v>
      </c>
      <c r="T234" s="31">
        <f t="shared" si="79"/>
        <v>15.024164608540772</v>
      </c>
      <c r="U234" s="31">
        <f t="shared" si="80"/>
        <v>19.895681498402258</v>
      </c>
      <c r="V234" s="31">
        <f t="shared" si="81"/>
        <v>34.919846106943034</v>
      </c>
      <c r="X234" s="15">
        <v>1.9149703658799999</v>
      </c>
      <c r="Y234" s="15">
        <v>0.23688432055</v>
      </c>
      <c r="Z234" s="15">
        <v>0</v>
      </c>
      <c r="AA234" s="39">
        <f t="shared" si="65"/>
        <v>37.426954550543158</v>
      </c>
      <c r="AB234" s="31">
        <f t="shared" si="68"/>
        <v>4.6297628709710894</v>
      </c>
      <c r="AC234" s="31">
        <f t="shared" si="69"/>
        <v>0</v>
      </c>
      <c r="AE234" s="15">
        <v>0.76323858790999999</v>
      </c>
      <c r="AF234" s="15">
        <v>0.65488597662000003</v>
      </c>
      <c r="AG234" s="39">
        <f t="shared" si="66"/>
        <v>14.917043339102174</v>
      </c>
      <c r="AH234" s="39">
        <f t="shared" si="67"/>
        <v>12.799356125535329</v>
      </c>
    </row>
    <row r="235" spans="1:34" ht="15" x14ac:dyDescent="0.25">
      <c r="A235" s="40" t="s">
        <v>349</v>
      </c>
      <c r="B235" t="s">
        <v>695</v>
      </c>
      <c r="C235" t="s">
        <v>63</v>
      </c>
      <c r="D235">
        <v>5.3511385775700004</v>
      </c>
      <c r="E235">
        <v>0</v>
      </c>
      <c r="F235">
        <v>0</v>
      </c>
      <c r="G235">
        <v>0</v>
      </c>
      <c r="H235" s="29">
        <f t="shared" si="70"/>
        <v>5.3511385775700004</v>
      </c>
      <c r="I235" s="31">
        <f t="shared" si="71"/>
        <v>0</v>
      </c>
      <c r="J235" s="31">
        <f t="shared" si="72"/>
        <v>0</v>
      </c>
      <c r="K235" s="31">
        <f t="shared" si="73"/>
        <v>0</v>
      </c>
      <c r="L235" s="31">
        <f t="shared" si="74"/>
        <v>100</v>
      </c>
      <c r="M235">
        <v>0.26315770402999999</v>
      </c>
      <c r="N235">
        <v>1.6406724470000002E-2</v>
      </c>
      <c r="O235" s="15">
        <f t="shared" si="75"/>
        <v>0.27956442850000002</v>
      </c>
      <c r="P235">
        <v>4.9830456609999997E-2</v>
      </c>
      <c r="Q235" s="29">
        <f t="shared" si="76"/>
        <v>0.32939488511000004</v>
      </c>
      <c r="R235" s="31">
        <f t="shared" si="77"/>
        <v>4.917788994160234</v>
      </c>
      <c r="S235" s="31">
        <f t="shared" si="78"/>
        <v>0.30660249649992133</v>
      </c>
      <c r="T235" s="31">
        <f t="shared" si="79"/>
        <v>5.2243914906601558</v>
      </c>
      <c r="U235" s="31">
        <f t="shared" si="80"/>
        <v>0.93121222498088341</v>
      </c>
      <c r="V235" s="31">
        <f t="shared" si="81"/>
        <v>6.1556037156410399</v>
      </c>
      <c r="X235" s="15">
        <v>0</v>
      </c>
      <c r="Y235" s="15">
        <v>0</v>
      </c>
      <c r="Z235" s="15">
        <v>0</v>
      </c>
      <c r="AA235" s="39">
        <f t="shared" si="65"/>
        <v>0</v>
      </c>
      <c r="AB235" s="31">
        <f t="shared" si="68"/>
        <v>0</v>
      </c>
      <c r="AC235" s="31">
        <f t="shared" si="69"/>
        <v>0</v>
      </c>
      <c r="AE235" s="15">
        <v>3.4195319799999999E-2</v>
      </c>
      <c r="AF235" s="15">
        <v>2.7808360050000001E-2</v>
      </c>
      <c r="AG235" s="39">
        <f t="shared" si="66"/>
        <v>0.63902885907934004</v>
      </c>
      <c r="AH235" s="39">
        <f t="shared" si="67"/>
        <v>0.51967183519713722</v>
      </c>
    </row>
    <row r="236" spans="1:34" ht="15" x14ac:dyDescent="0.25">
      <c r="A236" s="40" t="s">
        <v>405</v>
      </c>
      <c r="B236" t="s">
        <v>748</v>
      </c>
      <c r="C236" t="s">
        <v>63</v>
      </c>
      <c r="D236">
        <v>11.879941498799999</v>
      </c>
      <c r="E236">
        <v>0</v>
      </c>
      <c r="F236">
        <v>0</v>
      </c>
      <c r="G236">
        <v>0</v>
      </c>
      <c r="H236" s="29">
        <f t="shared" si="70"/>
        <v>11.879941498799999</v>
      </c>
      <c r="I236" s="31">
        <f t="shared" si="71"/>
        <v>0</v>
      </c>
      <c r="J236" s="31">
        <f t="shared" si="72"/>
        <v>0</v>
      </c>
      <c r="K236" s="31">
        <f t="shared" si="73"/>
        <v>0</v>
      </c>
      <c r="L236" s="31">
        <f t="shared" si="74"/>
        <v>100</v>
      </c>
      <c r="M236">
        <v>0</v>
      </c>
      <c r="N236">
        <v>0</v>
      </c>
      <c r="O236" s="15">
        <f t="shared" si="75"/>
        <v>0</v>
      </c>
      <c r="P236">
        <v>1.2004483159999999E-2</v>
      </c>
      <c r="Q236" s="29">
        <f t="shared" si="76"/>
        <v>1.2004483159999999E-2</v>
      </c>
      <c r="R236" s="31">
        <f t="shared" si="77"/>
        <v>0</v>
      </c>
      <c r="S236" s="31">
        <f t="shared" si="78"/>
        <v>0</v>
      </c>
      <c r="T236" s="31">
        <f t="shared" si="79"/>
        <v>0</v>
      </c>
      <c r="U236" s="31">
        <f t="shared" si="80"/>
        <v>0.10104833564384623</v>
      </c>
      <c r="V236" s="31">
        <f t="shared" si="81"/>
        <v>0.10104833564384623</v>
      </c>
      <c r="X236" s="15">
        <v>0</v>
      </c>
      <c r="Y236" s="15">
        <v>0</v>
      </c>
      <c r="Z236" s="15">
        <v>0</v>
      </c>
      <c r="AA236" s="39">
        <f t="shared" si="65"/>
        <v>0</v>
      </c>
      <c r="AB236" s="31">
        <f t="shared" si="68"/>
        <v>0</v>
      </c>
      <c r="AC236" s="31">
        <f t="shared" si="69"/>
        <v>0</v>
      </c>
      <c r="AE236" s="15">
        <v>0</v>
      </c>
      <c r="AF236" s="15">
        <v>1.240463271E-2</v>
      </c>
      <c r="AG236" s="39">
        <f t="shared" si="66"/>
        <v>0</v>
      </c>
      <c r="AH236" s="39">
        <f t="shared" si="67"/>
        <v>0.10441661443579499</v>
      </c>
    </row>
    <row r="237" spans="1:34" ht="15" x14ac:dyDescent="0.25">
      <c r="A237" s="40" t="s">
        <v>236</v>
      </c>
      <c r="B237" t="s">
        <v>584</v>
      </c>
      <c r="C237" t="s">
        <v>63</v>
      </c>
      <c r="D237">
        <v>0.74910776037899995</v>
      </c>
      <c r="E237">
        <v>1.9384657919999999E-2</v>
      </c>
      <c r="F237">
        <v>0.10645350437999999</v>
      </c>
      <c r="G237">
        <v>0.14888697397</v>
      </c>
      <c r="H237" s="29">
        <f t="shared" si="70"/>
        <v>0.47438262410899995</v>
      </c>
      <c r="I237" s="31">
        <f t="shared" si="71"/>
        <v>2.5876995200520443</v>
      </c>
      <c r="J237" s="31">
        <f t="shared" si="72"/>
        <v>14.210706391045985</v>
      </c>
      <c r="K237" s="31">
        <f t="shared" si="73"/>
        <v>19.875241166193881</v>
      </c>
      <c r="L237" s="31">
        <f t="shared" si="74"/>
        <v>63.326352922708082</v>
      </c>
      <c r="M237">
        <v>0</v>
      </c>
      <c r="N237">
        <v>0</v>
      </c>
      <c r="O237" s="15">
        <f t="shared" si="75"/>
        <v>0</v>
      </c>
      <c r="P237">
        <v>0</v>
      </c>
      <c r="Q237" s="29">
        <f t="shared" si="76"/>
        <v>0</v>
      </c>
      <c r="R237" s="31">
        <f t="shared" si="77"/>
        <v>0</v>
      </c>
      <c r="S237" s="31">
        <f t="shared" si="78"/>
        <v>0</v>
      </c>
      <c r="T237" s="31">
        <f t="shared" si="79"/>
        <v>0</v>
      </c>
      <c r="U237" s="31">
        <f t="shared" si="80"/>
        <v>0</v>
      </c>
      <c r="V237" s="31">
        <f t="shared" si="81"/>
        <v>0</v>
      </c>
      <c r="X237" s="15">
        <v>0.16921933585000001</v>
      </c>
      <c r="Y237" s="15">
        <v>0.11175487200000001</v>
      </c>
      <c r="Z237" s="15">
        <v>0</v>
      </c>
      <c r="AA237" s="39">
        <f t="shared" si="65"/>
        <v>22.589451718453162</v>
      </c>
      <c r="AB237" s="31">
        <f t="shared" si="68"/>
        <v>14.918397313553298</v>
      </c>
      <c r="AC237" s="31">
        <f t="shared" si="69"/>
        <v>0</v>
      </c>
      <c r="AE237" s="15">
        <v>0</v>
      </c>
      <c r="AF237" s="15">
        <v>0</v>
      </c>
      <c r="AG237" s="39">
        <f t="shared" si="66"/>
        <v>0</v>
      </c>
      <c r="AH237" s="39">
        <f t="shared" si="67"/>
        <v>0</v>
      </c>
    </row>
    <row r="238" spans="1:34" ht="15" x14ac:dyDescent="0.25">
      <c r="A238" s="40" t="s">
        <v>237</v>
      </c>
      <c r="B238" t="s">
        <v>585</v>
      </c>
      <c r="C238" t="s">
        <v>63</v>
      </c>
      <c r="D238">
        <v>8.1482975489499996</v>
      </c>
      <c r="E238">
        <v>0</v>
      </c>
      <c r="F238">
        <v>0</v>
      </c>
      <c r="G238">
        <v>0</v>
      </c>
      <c r="H238" s="29">
        <f t="shared" si="70"/>
        <v>8.1482975489499996</v>
      </c>
      <c r="I238" s="31">
        <f t="shared" si="71"/>
        <v>0</v>
      </c>
      <c r="J238" s="31">
        <f t="shared" si="72"/>
        <v>0</v>
      </c>
      <c r="K238" s="31">
        <f t="shared" si="73"/>
        <v>0</v>
      </c>
      <c r="L238" s="31">
        <f t="shared" si="74"/>
        <v>100</v>
      </c>
      <c r="M238">
        <v>2.3609081609999999E-2</v>
      </c>
      <c r="N238">
        <v>7.5995273229999993E-2</v>
      </c>
      <c r="O238" s="15">
        <f t="shared" si="75"/>
        <v>9.9604354839999992E-2</v>
      </c>
      <c r="P238">
        <v>0.70317145292000005</v>
      </c>
      <c r="Q238" s="29">
        <f t="shared" si="76"/>
        <v>0.80277580776000002</v>
      </c>
      <c r="R238" s="31">
        <f t="shared" si="77"/>
        <v>0.28974250717000749</v>
      </c>
      <c r="S238" s="31">
        <f t="shared" si="78"/>
        <v>0.93265216167508314</v>
      </c>
      <c r="T238" s="31">
        <f t="shared" si="79"/>
        <v>1.2223946688450906</v>
      </c>
      <c r="U238" s="31">
        <f t="shared" si="80"/>
        <v>8.6296732378239138</v>
      </c>
      <c r="V238" s="31">
        <f t="shared" si="81"/>
        <v>9.8520679066690047</v>
      </c>
      <c r="X238" s="15">
        <v>0</v>
      </c>
      <c r="Y238" s="15">
        <v>0</v>
      </c>
      <c r="Z238" s="15">
        <v>0</v>
      </c>
      <c r="AA238" s="39">
        <f t="shared" si="65"/>
        <v>0</v>
      </c>
      <c r="AB238" s="31">
        <f t="shared" si="68"/>
        <v>0</v>
      </c>
      <c r="AC238" s="31">
        <f t="shared" si="69"/>
        <v>0</v>
      </c>
      <c r="AE238" s="15">
        <v>0.38413231607999998</v>
      </c>
      <c r="AF238" s="15">
        <v>0.41977834007999998</v>
      </c>
      <c r="AG238" s="39">
        <f t="shared" si="66"/>
        <v>4.7142647132406177</v>
      </c>
      <c r="AH238" s="39">
        <f t="shared" si="67"/>
        <v>5.151730622970355</v>
      </c>
    </row>
    <row r="239" spans="1:34" ht="15" x14ac:dyDescent="0.25">
      <c r="A239" s="40" t="s">
        <v>172</v>
      </c>
      <c r="B239" t="s">
        <v>520</v>
      </c>
      <c r="C239" t="s">
        <v>64</v>
      </c>
      <c r="D239">
        <v>23.665012036699999</v>
      </c>
      <c r="E239">
        <v>0</v>
      </c>
      <c r="F239">
        <v>0</v>
      </c>
      <c r="G239">
        <v>0</v>
      </c>
      <c r="H239" s="29">
        <f t="shared" si="70"/>
        <v>23.665012036699999</v>
      </c>
      <c r="I239" s="31">
        <f t="shared" si="71"/>
        <v>0</v>
      </c>
      <c r="J239" s="31">
        <f t="shared" si="72"/>
        <v>0</v>
      </c>
      <c r="K239" s="31">
        <f t="shared" si="73"/>
        <v>0</v>
      </c>
      <c r="L239" s="31">
        <f t="shared" si="74"/>
        <v>100</v>
      </c>
      <c r="M239">
        <v>4.1611180560000002E-2</v>
      </c>
      <c r="N239">
        <v>0.14364074803999999</v>
      </c>
      <c r="O239" s="15">
        <f t="shared" si="75"/>
        <v>0.1852519286</v>
      </c>
      <c r="P239">
        <v>0.62556563339000004</v>
      </c>
      <c r="Q239" s="29">
        <f t="shared" si="76"/>
        <v>0.81081756198999999</v>
      </c>
      <c r="R239" s="31">
        <f t="shared" si="77"/>
        <v>0.17583418295105391</v>
      </c>
      <c r="S239" s="31">
        <f t="shared" si="78"/>
        <v>0.60697517422446312</v>
      </c>
      <c r="T239" s="31">
        <f t="shared" si="79"/>
        <v>0.78280935717551703</v>
      </c>
      <c r="U239" s="31">
        <f t="shared" si="80"/>
        <v>2.6434198825669939</v>
      </c>
      <c r="V239" s="31">
        <f t="shared" si="81"/>
        <v>3.4262292397425105</v>
      </c>
      <c r="X239" s="15">
        <v>0</v>
      </c>
      <c r="Y239" s="15">
        <v>0</v>
      </c>
      <c r="Z239" s="15">
        <v>0</v>
      </c>
      <c r="AA239" s="39">
        <f t="shared" si="65"/>
        <v>0</v>
      </c>
      <c r="AB239" s="31">
        <f t="shared" si="68"/>
        <v>0</v>
      </c>
      <c r="AC239" s="31">
        <f t="shared" si="69"/>
        <v>0</v>
      </c>
      <c r="AE239" s="15">
        <v>0.22471380409</v>
      </c>
      <c r="AF239" s="15">
        <v>0.44920722115</v>
      </c>
      <c r="AG239" s="39">
        <f t="shared" si="66"/>
        <v>0.94956133443545687</v>
      </c>
      <c r="AH239" s="39">
        <f t="shared" si="67"/>
        <v>1.8981913909587866</v>
      </c>
    </row>
    <row r="240" spans="1:34" ht="15" x14ac:dyDescent="0.25">
      <c r="A240" s="40" t="s">
        <v>334</v>
      </c>
      <c r="B240" t="s">
        <v>680</v>
      </c>
      <c r="C240" t="s">
        <v>63</v>
      </c>
      <c r="D240">
        <v>1.39937630115</v>
      </c>
      <c r="E240">
        <v>0</v>
      </c>
      <c r="F240">
        <v>0</v>
      </c>
      <c r="G240">
        <v>0</v>
      </c>
      <c r="H240" s="29">
        <f t="shared" si="70"/>
        <v>1.39937630115</v>
      </c>
      <c r="I240" s="31">
        <f t="shared" si="71"/>
        <v>0</v>
      </c>
      <c r="J240" s="31">
        <f t="shared" si="72"/>
        <v>0</v>
      </c>
      <c r="K240" s="31">
        <f t="shared" si="73"/>
        <v>0</v>
      </c>
      <c r="L240" s="31">
        <f t="shared" si="74"/>
        <v>100</v>
      </c>
      <c r="M240">
        <v>0</v>
      </c>
      <c r="N240">
        <v>0</v>
      </c>
      <c r="O240" s="15">
        <f t="shared" si="75"/>
        <v>0</v>
      </c>
      <c r="P240">
        <v>2.9401691400000002E-3</v>
      </c>
      <c r="Q240" s="29">
        <f t="shared" si="76"/>
        <v>2.9401691400000002E-3</v>
      </c>
      <c r="R240" s="31">
        <f t="shared" si="77"/>
        <v>0</v>
      </c>
      <c r="S240" s="31">
        <f t="shared" si="78"/>
        <v>0</v>
      </c>
      <c r="T240" s="31">
        <f t="shared" si="79"/>
        <v>0</v>
      </c>
      <c r="U240" s="31">
        <f t="shared" si="80"/>
        <v>0.21010568333791166</v>
      </c>
      <c r="V240" s="31">
        <f t="shared" si="81"/>
        <v>0.21010568333791166</v>
      </c>
      <c r="X240" s="15">
        <v>0</v>
      </c>
      <c r="Y240" s="15">
        <v>0</v>
      </c>
      <c r="Z240" s="15">
        <v>0</v>
      </c>
      <c r="AA240" s="39">
        <f t="shared" si="65"/>
        <v>0</v>
      </c>
      <c r="AB240" s="31">
        <f t="shared" si="68"/>
        <v>0</v>
      </c>
      <c r="AC240" s="31">
        <f t="shared" si="69"/>
        <v>0</v>
      </c>
      <c r="AE240" s="15">
        <v>0</v>
      </c>
      <c r="AF240" s="15">
        <v>2.9401693700000001E-3</v>
      </c>
      <c r="AG240" s="39">
        <f t="shared" si="66"/>
        <v>0</v>
      </c>
      <c r="AH240" s="39">
        <f t="shared" si="67"/>
        <v>0.21010569977380528</v>
      </c>
    </row>
    <row r="241" spans="1:34" ht="15" x14ac:dyDescent="0.25">
      <c r="A241" s="40" t="s">
        <v>239</v>
      </c>
      <c r="B241" t="s">
        <v>586</v>
      </c>
      <c r="C241" t="s">
        <v>63</v>
      </c>
      <c r="D241">
        <v>7.3487315956100003</v>
      </c>
      <c r="E241">
        <v>0</v>
      </c>
      <c r="F241">
        <v>5.0364075689099996</v>
      </c>
      <c r="G241">
        <v>0.35664970378999999</v>
      </c>
      <c r="H241" s="29">
        <f t="shared" si="70"/>
        <v>1.9556743229100007</v>
      </c>
      <c r="I241" s="31">
        <f t="shared" si="71"/>
        <v>0</v>
      </c>
      <c r="J241" s="31">
        <f t="shared" si="72"/>
        <v>68.534379074596472</v>
      </c>
      <c r="K241" s="31">
        <f t="shared" si="73"/>
        <v>4.8532144513626827</v>
      </c>
      <c r="L241" s="31">
        <f t="shared" si="74"/>
        <v>26.612406474040846</v>
      </c>
      <c r="M241">
        <v>1.497636078E-2</v>
      </c>
      <c r="N241">
        <v>3.4354028299999999E-2</v>
      </c>
      <c r="O241" s="15">
        <f t="shared" si="75"/>
        <v>4.9330389079999995E-2</v>
      </c>
      <c r="P241">
        <v>2.7639483652300001</v>
      </c>
      <c r="Q241" s="29">
        <f t="shared" si="76"/>
        <v>2.8132787543100002</v>
      </c>
      <c r="R241" s="31">
        <f t="shared" si="77"/>
        <v>0.20379517995930901</v>
      </c>
      <c r="S241" s="31">
        <f t="shared" si="78"/>
        <v>0.46748241996649426</v>
      </c>
      <c r="T241" s="31">
        <f t="shared" si="79"/>
        <v>0.67127759992580316</v>
      </c>
      <c r="U241" s="31">
        <f t="shared" si="80"/>
        <v>37.611230309202384</v>
      </c>
      <c r="V241" s="31">
        <f t="shared" si="81"/>
        <v>38.282507909128185</v>
      </c>
      <c r="X241" s="15">
        <v>5.0364075689099996</v>
      </c>
      <c r="Y241" s="15">
        <v>0.35664970373999999</v>
      </c>
      <c r="Z241" s="15">
        <v>0</v>
      </c>
      <c r="AA241" s="39">
        <f t="shared" si="65"/>
        <v>68.534379074596472</v>
      </c>
      <c r="AB241" s="31">
        <f t="shared" si="68"/>
        <v>4.8532144506822927</v>
      </c>
      <c r="AC241" s="31">
        <f t="shared" si="69"/>
        <v>0</v>
      </c>
      <c r="AE241" s="15">
        <v>1.46038836173</v>
      </c>
      <c r="AF241" s="15">
        <v>1.41454081905</v>
      </c>
      <c r="AG241" s="39">
        <f t="shared" si="66"/>
        <v>19.87265887629383</v>
      </c>
      <c r="AH241" s="39">
        <f t="shared" si="67"/>
        <v>19.248775120525849</v>
      </c>
    </row>
    <row r="242" spans="1:34" ht="15" x14ac:dyDescent="0.25">
      <c r="A242" s="40" t="s">
        <v>238</v>
      </c>
      <c r="B242" t="s">
        <v>520</v>
      </c>
      <c r="C242" t="s">
        <v>64</v>
      </c>
      <c r="D242">
        <v>14.2281358181</v>
      </c>
      <c r="E242">
        <v>0</v>
      </c>
      <c r="F242">
        <v>0</v>
      </c>
      <c r="G242">
        <v>0</v>
      </c>
      <c r="H242" s="29">
        <f t="shared" si="70"/>
        <v>14.2281358181</v>
      </c>
      <c r="I242" s="31">
        <f t="shared" si="71"/>
        <v>0</v>
      </c>
      <c r="J242" s="31">
        <f t="shared" si="72"/>
        <v>0</v>
      </c>
      <c r="K242" s="31">
        <f t="shared" si="73"/>
        <v>0</v>
      </c>
      <c r="L242" s="31">
        <f t="shared" si="74"/>
        <v>100</v>
      </c>
      <c r="M242">
        <v>1.47530335E-3</v>
      </c>
      <c r="N242">
        <v>5.5036248289999999E-2</v>
      </c>
      <c r="O242" s="15">
        <f t="shared" si="75"/>
        <v>5.6511551639999998E-2</v>
      </c>
      <c r="P242">
        <v>0.31646385962000001</v>
      </c>
      <c r="Q242" s="29">
        <f t="shared" si="76"/>
        <v>0.37297541126</v>
      </c>
      <c r="R242" s="31">
        <f t="shared" si="77"/>
        <v>1.0368915287716232E-2</v>
      </c>
      <c r="S242" s="31">
        <f t="shared" si="78"/>
        <v>0.38681278414553</v>
      </c>
      <c r="T242" s="31">
        <f t="shared" si="79"/>
        <v>0.39718169943324622</v>
      </c>
      <c r="U242" s="31">
        <f t="shared" si="80"/>
        <v>2.2242116863786028</v>
      </c>
      <c r="V242" s="31">
        <f t="shared" si="81"/>
        <v>2.6213933858118486</v>
      </c>
      <c r="X242" s="15">
        <v>0</v>
      </c>
      <c r="Y242" s="15">
        <v>0</v>
      </c>
      <c r="Z242" s="15">
        <v>0</v>
      </c>
      <c r="AA242" s="39">
        <f t="shared" si="65"/>
        <v>0</v>
      </c>
      <c r="AB242" s="31">
        <f t="shared" si="68"/>
        <v>0</v>
      </c>
      <c r="AC242" s="31">
        <f t="shared" si="69"/>
        <v>0</v>
      </c>
      <c r="AE242" s="15">
        <v>9.8378749020000003E-2</v>
      </c>
      <c r="AF242" s="15">
        <v>0.2171732935</v>
      </c>
      <c r="AG242" s="39">
        <f t="shared" si="66"/>
        <v>0.69143807929391354</v>
      </c>
      <c r="AH242" s="39">
        <f t="shared" si="67"/>
        <v>1.5263650577732604</v>
      </c>
    </row>
    <row r="243" spans="1:34" ht="15" x14ac:dyDescent="0.25">
      <c r="A243" s="40" t="s">
        <v>90</v>
      </c>
      <c r="B243" t="s">
        <v>438</v>
      </c>
      <c r="C243" t="s">
        <v>63</v>
      </c>
      <c r="D243">
        <v>5.9538412410900001</v>
      </c>
      <c r="E243">
        <v>0</v>
      </c>
      <c r="F243">
        <v>0</v>
      </c>
      <c r="G243">
        <v>0</v>
      </c>
      <c r="H243" s="29">
        <f t="shared" si="70"/>
        <v>5.9538412410900001</v>
      </c>
      <c r="I243" s="31">
        <f t="shared" si="71"/>
        <v>0</v>
      </c>
      <c r="J243" s="31">
        <f t="shared" si="72"/>
        <v>0</v>
      </c>
      <c r="K243" s="31">
        <f t="shared" si="73"/>
        <v>0</v>
      </c>
      <c r="L243" s="31">
        <f t="shared" si="74"/>
        <v>100</v>
      </c>
      <c r="M243">
        <v>0</v>
      </c>
      <c r="N243">
        <v>0</v>
      </c>
      <c r="O243" s="15">
        <f t="shared" si="75"/>
        <v>0</v>
      </c>
      <c r="P243">
        <v>2.6296548200000001E-3</v>
      </c>
      <c r="Q243" s="29">
        <f t="shared" si="76"/>
        <v>2.6296548200000001E-3</v>
      </c>
      <c r="R243" s="31">
        <f t="shared" si="77"/>
        <v>0</v>
      </c>
      <c r="S243" s="31">
        <f t="shared" si="78"/>
        <v>0</v>
      </c>
      <c r="T243" s="31">
        <f t="shared" si="79"/>
        <v>0</v>
      </c>
      <c r="U243" s="31">
        <f t="shared" si="80"/>
        <v>4.4167365462344371E-2</v>
      </c>
      <c r="V243" s="31">
        <f t="shared" si="81"/>
        <v>4.4167365462344371E-2</v>
      </c>
      <c r="X243" s="15">
        <v>0</v>
      </c>
      <c r="Y243" s="15">
        <v>0</v>
      </c>
      <c r="Z243" s="15">
        <v>0</v>
      </c>
      <c r="AA243" s="39">
        <f t="shared" si="65"/>
        <v>0</v>
      </c>
      <c r="AB243" s="31">
        <f t="shared" si="68"/>
        <v>0</v>
      </c>
      <c r="AC243" s="31">
        <f t="shared" si="69"/>
        <v>0</v>
      </c>
      <c r="AE243" s="15">
        <v>0</v>
      </c>
      <c r="AF243" s="15">
        <v>4.66358945E-3</v>
      </c>
      <c r="AG243" s="39">
        <f t="shared" si="66"/>
        <v>0</v>
      </c>
      <c r="AH243" s="39">
        <f t="shared" si="67"/>
        <v>7.8329086402482123E-2</v>
      </c>
    </row>
    <row r="244" spans="1:34" ht="15" x14ac:dyDescent="0.25">
      <c r="A244" s="40" t="s">
        <v>242</v>
      </c>
      <c r="B244" t="s">
        <v>589</v>
      </c>
      <c r="C244" t="s">
        <v>63</v>
      </c>
      <c r="D244">
        <v>1.6120989266200001</v>
      </c>
      <c r="E244">
        <v>0</v>
      </c>
      <c r="F244">
        <v>0</v>
      </c>
      <c r="G244">
        <v>0</v>
      </c>
      <c r="H244" s="29">
        <f t="shared" si="70"/>
        <v>1.6120989266200001</v>
      </c>
      <c r="I244" s="31">
        <f t="shared" si="71"/>
        <v>0</v>
      </c>
      <c r="J244" s="31">
        <f t="shared" si="72"/>
        <v>0</v>
      </c>
      <c r="K244" s="31">
        <f t="shared" si="73"/>
        <v>0</v>
      </c>
      <c r="L244" s="31">
        <f t="shared" si="74"/>
        <v>100</v>
      </c>
      <c r="M244">
        <v>6.8062815500000004E-3</v>
      </c>
      <c r="N244">
        <v>4.0015378000000002E-4</v>
      </c>
      <c r="O244" s="15">
        <f t="shared" si="75"/>
        <v>7.2064353300000002E-3</v>
      </c>
      <c r="P244">
        <v>2.0558554999999998E-3</v>
      </c>
      <c r="Q244" s="29">
        <f t="shared" si="76"/>
        <v>9.2622908300000004E-3</v>
      </c>
      <c r="R244" s="31">
        <f t="shared" si="77"/>
        <v>0.42219999266858643</v>
      </c>
      <c r="S244" s="31">
        <f t="shared" si="78"/>
        <v>2.4821912191144532E-2</v>
      </c>
      <c r="T244" s="31">
        <f t="shared" si="79"/>
        <v>0.44702190485973092</v>
      </c>
      <c r="U244" s="31">
        <f t="shared" si="80"/>
        <v>0.12752663413221171</v>
      </c>
      <c r="V244" s="31">
        <f t="shared" si="81"/>
        <v>0.57454853899194269</v>
      </c>
      <c r="X244" s="15">
        <v>0</v>
      </c>
      <c r="Y244" s="15">
        <v>0</v>
      </c>
      <c r="Z244" s="15">
        <v>0</v>
      </c>
      <c r="AA244" s="39">
        <f t="shared" si="65"/>
        <v>0</v>
      </c>
      <c r="AB244" s="31">
        <f t="shared" si="68"/>
        <v>0</v>
      </c>
      <c r="AC244" s="31">
        <f t="shared" si="69"/>
        <v>0</v>
      </c>
      <c r="AE244" s="15">
        <v>4.0015386000000002E-4</v>
      </c>
      <c r="AF244" s="15">
        <v>1.9748069400000001E-3</v>
      </c>
      <c r="AG244" s="39">
        <f t="shared" si="66"/>
        <v>2.4821917153619148E-2</v>
      </c>
      <c r="AH244" s="39">
        <f t="shared" si="67"/>
        <v>0.12249911636257151</v>
      </c>
    </row>
    <row r="245" spans="1:34" ht="15" x14ac:dyDescent="0.25">
      <c r="A245" s="40" t="s">
        <v>194</v>
      </c>
      <c r="B245" t="s">
        <v>542</v>
      </c>
      <c r="C245" t="s">
        <v>51</v>
      </c>
      <c r="D245">
        <v>169.19927409100001</v>
      </c>
      <c r="E245">
        <v>40.645085437420001</v>
      </c>
      <c r="F245">
        <v>0.92603702405999999</v>
      </c>
      <c r="G245">
        <v>8.3064166078199992</v>
      </c>
      <c r="H245" s="29">
        <f t="shared" si="70"/>
        <v>119.32173502170002</v>
      </c>
      <c r="I245" s="31">
        <f t="shared" si="71"/>
        <v>24.022021167513969</v>
      </c>
      <c r="J245" s="31">
        <f t="shared" si="72"/>
        <v>0.54730555378266688</v>
      </c>
      <c r="K245" s="31">
        <f t="shared" si="73"/>
        <v>4.9092507355277304</v>
      </c>
      <c r="L245" s="31">
        <f t="shared" si="74"/>
        <v>70.521422543175632</v>
      </c>
      <c r="M245">
        <v>4.87475588665</v>
      </c>
      <c r="N245">
        <v>4.5609146561399996</v>
      </c>
      <c r="O245" s="15">
        <f t="shared" si="75"/>
        <v>9.4356705427899996</v>
      </c>
      <c r="P245">
        <v>24.360893916209999</v>
      </c>
      <c r="Q245" s="29">
        <f t="shared" si="76"/>
        <v>33.796564458999995</v>
      </c>
      <c r="R245" s="31">
        <f t="shared" si="77"/>
        <v>2.8810737592338742</v>
      </c>
      <c r="S245" s="31">
        <f t="shared" si="78"/>
        <v>2.6955876026318024</v>
      </c>
      <c r="T245" s="31">
        <f t="shared" si="79"/>
        <v>5.5766613618656766</v>
      </c>
      <c r="U245" s="31">
        <f t="shared" si="80"/>
        <v>14.397753209690512</v>
      </c>
      <c r="V245" s="31">
        <f t="shared" si="81"/>
        <v>19.974414571556185</v>
      </c>
      <c r="X245" s="15">
        <v>41.372799309249999</v>
      </c>
      <c r="Y245" s="15">
        <v>8.3671909498700003</v>
      </c>
      <c r="Z245" s="15">
        <v>0</v>
      </c>
      <c r="AA245" s="39">
        <f t="shared" si="65"/>
        <v>24.452113953514111</v>
      </c>
      <c r="AB245" s="31">
        <f t="shared" si="68"/>
        <v>4.9451695315015929</v>
      </c>
      <c r="AC245" s="31">
        <f t="shared" si="69"/>
        <v>0</v>
      </c>
      <c r="AE245" s="15">
        <v>8.1201964655999994</v>
      </c>
      <c r="AF245" s="15">
        <v>15.490488642380001</v>
      </c>
      <c r="AG245" s="39">
        <f t="shared" si="66"/>
        <v>4.7991910776359097</v>
      </c>
      <c r="AH245" s="39">
        <f t="shared" si="67"/>
        <v>9.1551744093469285</v>
      </c>
    </row>
    <row r="246" spans="1:34" ht="15" x14ac:dyDescent="0.25">
      <c r="A246" s="40" t="s">
        <v>211</v>
      </c>
      <c r="B246" t="s">
        <v>559</v>
      </c>
      <c r="C246" t="s">
        <v>64</v>
      </c>
      <c r="D246">
        <v>49.6753153019</v>
      </c>
      <c r="E246">
        <v>0</v>
      </c>
      <c r="F246">
        <v>2.72165237838</v>
      </c>
      <c r="G246">
        <v>0.56793444594999998</v>
      </c>
      <c r="H246" s="29">
        <f t="shared" si="70"/>
        <v>46.385728477569998</v>
      </c>
      <c r="I246" s="31">
        <f t="shared" si="71"/>
        <v>0</v>
      </c>
      <c r="J246" s="31">
        <f t="shared" si="72"/>
        <v>5.4788829458640622</v>
      </c>
      <c r="K246" s="31">
        <f t="shared" si="73"/>
        <v>1.1432930873179128</v>
      </c>
      <c r="L246" s="31">
        <f t="shared" si="74"/>
        <v>93.377823966818013</v>
      </c>
      <c r="M246">
        <v>3.16512465433</v>
      </c>
      <c r="N246">
        <v>1.61547798474</v>
      </c>
      <c r="O246" s="15">
        <f t="shared" si="75"/>
        <v>4.7806026390700005</v>
      </c>
      <c r="P246">
        <v>7.2194396246099997</v>
      </c>
      <c r="Q246" s="29">
        <f t="shared" si="76"/>
        <v>12.000042263680001</v>
      </c>
      <c r="R246" s="31">
        <f t="shared" si="77"/>
        <v>6.3716246894339061</v>
      </c>
      <c r="S246" s="31">
        <f t="shared" si="78"/>
        <v>3.252073942403765</v>
      </c>
      <c r="T246" s="31">
        <f t="shared" si="79"/>
        <v>9.6236986318376729</v>
      </c>
      <c r="U246" s="31">
        <f t="shared" si="80"/>
        <v>14.533253751353376</v>
      </c>
      <c r="V246" s="31">
        <f t="shared" si="81"/>
        <v>24.156952383191051</v>
      </c>
      <c r="X246" s="15">
        <v>2.72165237838</v>
      </c>
      <c r="Y246" s="15">
        <v>0.56793444532000004</v>
      </c>
      <c r="Z246" s="15">
        <v>0</v>
      </c>
      <c r="AA246" s="39">
        <f t="shared" si="65"/>
        <v>5.4788829458640622</v>
      </c>
      <c r="AB246" s="31">
        <f t="shared" si="68"/>
        <v>1.1432930860496773</v>
      </c>
      <c r="AC246" s="31">
        <f t="shared" si="69"/>
        <v>0</v>
      </c>
      <c r="AE246" s="15">
        <v>3.5483534856399999</v>
      </c>
      <c r="AF246" s="15">
        <v>4.4211947700099996</v>
      </c>
      <c r="AG246" s="39">
        <f t="shared" si="66"/>
        <v>7.1430920248316596</v>
      </c>
      <c r="AH246" s="39">
        <f t="shared" si="67"/>
        <v>8.9001846151158617</v>
      </c>
    </row>
    <row r="247" spans="1:34" ht="15" x14ac:dyDescent="0.25">
      <c r="A247" s="40" t="s">
        <v>226</v>
      </c>
      <c r="B247" t="s">
        <v>574</v>
      </c>
      <c r="C247" t="s">
        <v>63</v>
      </c>
      <c r="D247">
        <v>1.4994157510499999</v>
      </c>
      <c r="E247">
        <v>7.6382334300000004E-3</v>
      </c>
      <c r="F247">
        <v>0.69248296774999996</v>
      </c>
      <c r="G247">
        <v>0.1085629491</v>
      </c>
      <c r="H247" s="29">
        <f t="shared" si="70"/>
        <v>0.69073160076999995</v>
      </c>
      <c r="I247" s="31">
        <f t="shared" si="71"/>
        <v>0.50941397838799241</v>
      </c>
      <c r="J247" s="31">
        <f t="shared" si="72"/>
        <v>46.18351963190149</v>
      </c>
      <c r="K247" s="31">
        <f t="shared" si="73"/>
        <v>7.240350051276728</v>
      </c>
      <c r="L247" s="31">
        <f t="shared" si="74"/>
        <v>46.066716338433785</v>
      </c>
      <c r="M247">
        <v>0</v>
      </c>
      <c r="N247">
        <v>0</v>
      </c>
      <c r="O247" s="15">
        <f t="shared" si="75"/>
        <v>0</v>
      </c>
      <c r="P247">
        <v>5.5945496159999997E-2</v>
      </c>
      <c r="Q247" s="29">
        <f t="shared" si="76"/>
        <v>5.5945496159999997E-2</v>
      </c>
      <c r="R247" s="31">
        <f t="shared" si="77"/>
        <v>0</v>
      </c>
      <c r="S247" s="31">
        <f t="shared" si="78"/>
        <v>0</v>
      </c>
      <c r="T247" s="31">
        <f t="shared" si="79"/>
        <v>0</v>
      </c>
      <c r="U247" s="31">
        <f t="shared" si="80"/>
        <v>3.7311530254916216</v>
      </c>
      <c r="V247" s="31">
        <f t="shared" si="81"/>
        <v>3.7311530254916216</v>
      </c>
      <c r="X247" s="15">
        <v>0.70012120118999999</v>
      </c>
      <c r="Y247" s="15">
        <v>0.1085629491</v>
      </c>
      <c r="Z247" s="15">
        <v>0</v>
      </c>
      <c r="AA247" s="39">
        <f t="shared" si="65"/>
        <v>46.692933610956416</v>
      </c>
      <c r="AB247" s="31">
        <f t="shared" si="68"/>
        <v>7.240350051276728</v>
      </c>
      <c r="AC247" s="31">
        <f t="shared" si="69"/>
        <v>0</v>
      </c>
      <c r="AE247" s="15">
        <v>0</v>
      </c>
      <c r="AF247" s="15">
        <v>4.441684269E-2</v>
      </c>
      <c r="AG247" s="39">
        <f t="shared" si="66"/>
        <v>0</v>
      </c>
      <c r="AH247" s="39">
        <f t="shared" si="67"/>
        <v>2.9622766506818472</v>
      </c>
    </row>
    <row r="248" spans="1:34" ht="15" x14ac:dyDescent="0.25">
      <c r="A248" s="40" t="s">
        <v>223</v>
      </c>
      <c r="B248" t="s">
        <v>571</v>
      </c>
      <c r="C248" t="s">
        <v>64</v>
      </c>
      <c r="D248">
        <v>7.7778237369700003</v>
      </c>
      <c r="E248">
        <v>0</v>
      </c>
      <c r="F248">
        <v>0</v>
      </c>
      <c r="G248">
        <v>0</v>
      </c>
      <c r="H248" s="29">
        <f t="shared" si="70"/>
        <v>7.7778237369700003</v>
      </c>
      <c r="I248" s="31">
        <f t="shared" si="71"/>
        <v>0</v>
      </c>
      <c r="J248" s="31">
        <f t="shared" si="72"/>
        <v>0</v>
      </c>
      <c r="K248" s="31">
        <f t="shared" si="73"/>
        <v>0</v>
      </c>
      <c r="L248" s="31">
        <f t="shared" si="74"/>
        <v>100</v>
      </c>
      <c r="M248">
        <v>0</v>
      </c>
      <c r="N248">
        <v>1.613481902E-2</v>
      </c>
      <c r="O248" s="15">
        <f t="shared" si="75"/>
        <v>1.613481902E-2</v>
      </c>
      <c r="P248">
        <v>0.26124804678000002</v>
      </c>
      <c r="Q248" s="29">
        <f t="shared" si="76"/>
        <v>0.27738286580000004</v>
      </c>
      <c r="R248" s="31">
        <f t="shared" si="77"/>
        <v>0</v>
      </c>
      <c r="S248" s="31">
        <f t="shared" si="78"/>
        <v>0.20744644730513817</v>
      </c>
      <c r="T248" s="31">
        <f t="shared" si="79"/>
        <v>0.20744644730513817</v>
      </c>
      <c r="U248" s="31">
        <f t="shared" si="80"/>
        <v>3.3588836108257478</v>
      </c>
      <c r="V248" s="31">
        <f t="shared" si="81"/>
        <v>3.5663300581308857</v>
      </c>
      <c r="X248" s="15">
        <v>0</v>
      </c>
      <c r="Y248" s="15">
        <v>0</v>
      </c>
      <c r="Z248" s="15">
        <v>0</v>
      </c>
      <c r="AA248" s="39">
        <f t="shared" si="65"/>
        <v>0</v>
      </c>
      <c r="AB248" s="31">
        <f t="shared" si="68"/>
        <v>0</v>
      </c>
      <c r="AC248" s="31">
        <f t="shared" si="69"/>
        <v>0</v>
      </c>
      <c r="AE248" s="15">
        <v>5.3803001029999999E-2</v>
      </c>
      <c r="AF248" s="15">
        <v>0.17675433300000001</v>
      </c>
      <c r="AG248" s="39">
        <f t="shared" si="66"/>
        <v>0.69174878281517838</v>
      </c>
      <c r="AH248" s="39">
        <f t="shared" si="67"/>
        <v>2.2725422814590295</v>
      </c>
    </row>
    <row r="249" spans="1:34" ht="15" x14ac:dyDescent="0.25">
      <c r="A249" s="40" t="s">
        <v>245</v>
      </c>
      <c r="B249" t="s">
        <v>592</v>
      </c>
      <c r="C249" t="s">
        <v>63</v>
      </c>
      <c r="D249">
        <v>1.33678391923</v>
      </c>
      <c r="E249">
        <v>0</v>
      </c>
      <c r="F249">
        <v>0</v>
      </c>
      <c r="G249">
        <v>0</v>
      </c>
      <c r="H249" s="29">
        <f t="shared" si="70"/>
        <v>1.33678391923</v>
      </c>
      <c r="I249" s="31">
        <f t="shared" si="71"/>
        <v>0</v>
      </c>
      <c r="J249" s="31">
        <f t="shared" si="72"/>
        <v>0</v>
      </c>
      <c r="K249" s="31">
        <f t="shared" si="73"/>
        <v>0</v>
      </c>
      <c r="L249" s="31">
        <f t="shared" si="74"/>
        <v>100</v>
      </c>
      <c r="M249">
        <v>0</v>
      </c>
      <c r="N249">
        <v>0</v>
      </c>
      <c r="O249" s="15">
        <f t="shared" si="75"/>
        <v>0</v>
      </c>
      <c r="P249">
        <v>4.5251344000000002E-3</v>
      </c>
      <c r="Q249" s="29">
        <f t="shared" si="76"/>
        <v>4.5251344000000002E-3</v>
      </c>
      <c r="R249" s="31">
        <f t="shared" si="77"/>
        <v>0</v>
      </c>
      <c r="S249" s="31">
        <f t="shared" si="78"/>
        <v>0</v>
      </c>
      <c r="T249" s="31">
        <f t="shared" si="79"/>
        <v>0</v>
      </c>
      <c r="U249" s="31">
        <f t="shared" si="80"/>
        <v>0.33850903911280739</v>
      </c>
      <c r="V249" s="31">
        <f t="shared" si="81"/>
        <v>0.33850903911280739</v>
      </c>
      <c r="X249" s="15">
        <v>0</v>
      </c>
      <c r="Y249" s="15">
        <v>0</v>
      </c>
      <c r="Z249" s="15">
        <v>0</v>
      </c>
      <c r="AA249" s="39">
        <f t="shared" si="65"/>
        <v>0</v>
      </c>
      <c r="AB249" s="31">
        <f t="shared" si="68"/>
        <v>0</v>
      </c>
      <c r="AC249" s="31">
        <f t="shared" si="69"/>
        <v>0</v>
      </c>
      <c r="AE249" s="15">
        <v>4.12498139E-3</v>
      </c>
      <c r="AF249" s="15">
        <v>4.0015249999999998E-4</v>
      </c>
      <c r="AG249" s="39">
        <f t="shared" si="66"/>
        <v>0.30857503076308906</v>
      </c>
      <c r="AH249" s="39">
        <f t="shared" si="67"/>
        <v>2.9933970198451489E-2</v>
      </c>
    </row>
    <row r="250" spans="1:34" ht="15" x14ac:dyDescent="0.25">
      <c r="A250" s="40" t="s">
        <v>205</v>
      </c>
      <c r="B250" t="s">
        <v>553</v>
      </c>
      <c r="C250" t="s">
        <v>63</v>
      </c>
      <c r="D250">
        <v>12.4219075914</v>
      </c>
      <c r="E250">
        <v>0</v>
      </c>
      <c r="F250">
        <v>0</v>
      </c>
      <c r="G250">
        <v>0</v>
      </c>
      <c r="H250" s="29">
        <f t="shared" si="70"/>
        <v>12.4219075914</v>
      </c>
      <c r="I250" s="31">
        <f t="shared" si="71"/>
        <v>0</v>
      </c>
      <c r="J250" s="31">
        <f t="shared" si="72"/>
        <v>0</v>
      </c>
      <c r="K250" s="31">
        <f t="shared" si="73"/>
        <v>0</v>
      </c>
      <c r="L250" s="31">
        <f t="shared" si="74"/>
        <v>100</v>
      </c>
      <c r="M250">
        <v>8.4658692460000004E-2</v>
      </c>
      <c r="N250">
        <v>0.16613882373</v>
      </c>
      <c r="O250" s="15">
        <f t="shared" si="75"/>
        <v>0.25079751619000001</v>
      </c>
      <c r="P250">
        <v>2.5739358747000001</v>
      </c>
      <c r="Q250" s="29">
        <f t="shared" si="76"/>
        <v>2.8247333908900001</v>
      </c>
      <c r="R250" s="31">
        <f t="shared" si="77"/>
        <v>0.68152730840319042</v>
      </c>
      <c r="S250" s="31">
        <f t="shared" si="78"/>
        <v>1.3374662668157513</v>
      </c>
      <c r="T250" s="31">
        <f t="shared" si="79"/>
        <v>2.0189935752189418</v>
      </c>
      <c r="U250" s="31">
        <f t="shared" si="80"/>
        <v>20.720938839393725</v>
      </c>
      <c r="V250" s="31">
        <f t="shared" si="81"/>
        <v>22.739932414612664</v>
      </c>
      <c r="X250" s="15">
        <v>0</v>
      </c>
      <c r="Y250" s="15">
        <v>0</v>
      </c>
      <c r="Z250" s="15">
        <v>0</v>
      </c>
      <c r="AA250" s="39">
        <f t="shared" si="65"/>
        <v>0</v>
      </c>
      <c r="AB250" s="31">
        <f t="shared" si="68"/>
        <v>0</v>
      </c>
      <c r="AC250" s="31">
        <f t="shared" si="69"/>
        <v>0</v>
      </c>
      <c r="AE250" s="15">
        <v>0.7043528939</v>
      </c>
      <c r="AF250" s="15">
        <v>1.67392548156</v>
      </c>
      <c r="AG250" s="39">
        <f t="shared" si="66"/>
        <v>5.670247413429812</v>
      </c>
      <c r="AH250" s="39">
        <f t="shared" si="67"/>
        <v>13.475591162173037</v>
      </c>
    </row>
    <row r="251" spans="1:34" ht="15" x14ac:dyDescent="0.25">
      <c r="A251" s="40" t="s">
        <v>339</v>
      </c>
      <c r="B251" t="s">
        <v>685</v>
      </c>
      <c r="C251" t="s">
        <v>64</v>
      </c>
      <c r="D251">
        <v>375.878699031</v>
      </c>
      <c r="E251">
        <v>52.141152060190002</v>
      </c>
      <c r="F251">
        <v>26.17709060756</v>
      </c>
      <c r="G251">
        <v>17.727738478119999</v>
      </c>
      <c r="H251" s="29">
        <f t="shared" si="70"/>
        <v>279.83271788513002</v>
      </c>
      <c r="I251" s="31">
        <f t="shared" si="71"/>
        <v>13.87180284347258</v>
      </c>
      <c r="J251" s="31">
        <f t="shared" si="72"/>
        <v>6.9642389087339813</v>
      </c>
      <c r="K251" s="31">
        <f t="shared" si="73"/>
        <v>4.7163455986788794</v>
      </c>
      <c r="L251" s="31">
        <f t="shared" si="74"/>
        <v>74.447612649114575</v>
      </c>
      <c r="M251">
        <v>16.59754472058</v>
      </c>
      <c r="N251">
        <v>16.198868141430001</v>
      </c>
      <c r="O251" s="15">
        <f t="shared" si="75"/>
        <v>32.796412862010001</v>
      </c>
      <c r="P251">
        <v>58.280920840599997</v>
      </c>
      <c r="Q251" s="29">
        <f t="shared" si="76"/>
        <v>91.077333702609991</v>
      </c>
      <c r="R251" s="31">
        <f t="shared" si="77"/>
        <v>4.4156651503178539</v>
      </c>
      <c r="S251" s="31">
        <f t="shared" si="78"/>
        <v>4.3095999276335757</v>
      </c>
      <c r="T251" s="31">
        <f t="shared" si="79"/>
        <v>8.7252650779514305</v>
      </c>
      <c r="U251" s="31">
        <f t="shared" si="80"/>
        <v>15.505247036037382</v>
      </c>
      <c r="V251" s="31">
        <f t="shared" si="81"/>
        <v>24.230512113988809</v>
      </c>
      <c r="X251" s="15">
        <v>78.359357052549996</v>
      </c>
      <c r="Y251" s="15">
        <v>17.828362047950002</v>
      </c>
      <c r="Z251" s="15">
        <v>3.4768454163200002</v>
      </c>
      <c r="AA251" s="39">
        <f t="shared" si="65"/>
        <v>20.846979957778196</v>
      </c>
      <c r="AB251" s="31">
        <f t="shared" si="68"/>
        <v>4.7431158227137624</v>
      </c>
      <c r="AC251" s="31">
        <f t="shared" si="69"/>
        <v>0.92499134036676356</v>
      </c>
      <c r="AE251" s="15">
        <v>30.768867785499999</v>
      </c>
      <c r="AF251" s="15">
        <v>37.146432872360002</v>
      </c>
      <c r="AG251" s="39">
        <f t="shared" si="66"/>
        <v>8.1858503460879497</v>
      </c>
      <c r="AH251" s="39">
        <f t="shared" si="67"/>
        <v>9.8825586467448137</v>
      </c>
    </row>
    <row r="252" spans="1:34" ht="15" x14ac:dyDescent="0.25">
      <c r="A252" s="40" t="s">
        <v>246</v>
      </c>
      <c r="B252" t="s">
        <v>593</v>
      </c>
      <c r="C252" t="s">
        <v>63</v>
      </c>
      <c r="D252">
        <v>1.1286905109200001</v>
      </c>
      <c r="E252">
        <v>0</v>
      </c>
      <c r="F252">
        <v>0</v>
      </c>
      <c r="G252">
        <v>0</v>
      </c>
      <c r="H252" s="29">
        <f t="shared" si="70"/>
        <v>1.1286905109200001</v>
      </c>
      <c r="I252" s="31">
        <f t="shared" si="71"/>
        <v>0</v>
      </c>
      <c r="J252" s="31">
        <f t="shared" si="72"/>
        <v>0</v>
      </c>
      <c r="K252" s="31">
        <f t="shared" si="73"/>
        <v>0</v>
      </c>
      <c r="L252" s="31">
        <f t="shared" si="74"/>
        <v>100</v>
      </c>
      <c r="M252">
        <v>0</v>
      </c>
      <c r="N252">
        <v>0</v>
      </c>
      <c r="O252" s="15">
        <f t="shared" si="75"/>
        <v>0</v>
      </c>
      <c r="P252">
        <v>0</v>
      </c>
      <c r="Q252" s="29">
        <f t="shared" si="76"/>
        <v>0</v>
      </c>
      <c r="R252" s="31">
        <f t="shared" si="77"/>
        <v>0</v>
      </c>
      <c r="S252" s="31">
        <f t="shared" si="78"/>
        <v>0</v>
      </c>
      <c r="T252" s="31">
        <f t="shared" si="79"/>
        <v>0</v>
      </c>
      <c r="U252" s="31">
        <f t="shared" si="80"/>
        <v>0</v>
      </c>
      <c r="V252" s="31">
        <f t="shared" si="81"/>
        <v>0</v>
      </c>
      <c r="X252" s="15">
        <v>0</v>
      </c>
      <c r="Y252" s="15">
        <v>0</v>
      </c>
      <c r="Z252" s="15">
        <v>0</v>
      </c>
      <c r="AA252" s="39">
        <f t="shared" si="65"/>
        <v>0</v>
      </c>
      <c r="AB252" s="31">
        <f t="shared" si="68"/>
        <v>0</v>
      </c>
      <c r="AC252" s="31">
        <f t="shared" si="69"/>
        <v>0</v>
      </c>
      <c r="AE252" s="15">
        <v>0</v>
      </c>
      <c r="AF252" s="15">
        <v>0</v>
      </c>
      <c r="AG252" s="39">
        <f t="shared" si="66"/>
        <v>0</v>
      </c>
      <c r="AH252" s="39">
        <f t="shared" si="67"/>
        <v>0</v>
      </c>
    </row>
    <row r="253" spans="1:34" ht="15" x14ac:dyDescent="0.25">
      <c r="A253" s="40" t="s">
        <v>342</v>
      </c>
      <c r="B253" t="s">
        <v>688</v>
      </c>
      <c r="C253" t="s">
        <v>64</v>
      </c>
      <c r="D253">
        <v>0.30154307101599997</v>
      </c>
      <c r="E253">
        <v>0</v>
      </c>
      <c r="F253">
        <v>0</v>
      </c>
      <c r="G253">
        <v>0</v>
      </c>
      <c r="H253" s="29">
        <f t="shared" si="70"/>
        <v>0.30154307101599997</v>
      </c>
      <c r="I253" s="31">
        <f t="shared" si="71"/>
        <v>0</v>
      </c>
      <c r="J253" s="31">
        <f t="shared" si="72"/>
        <v>0</v>
      </c>
      <c r="K253" s="31">
        <f t="shared" si="73"/>
        <v>0</v>
      </c>
      <c r="L253" s="31">
        <f t="shared" si="74"/>
        <v>100</v>
      </c>
      <c r="M253">
        <v>0</v>
      </c>
      <c r="N253">
        <v>0</v>
      </c>
      <c r="O253" s="15">
        <f t="shared" si="75"/>
        <v>0</v>
      </c>
      <c r="P253">
        <v>0</v>
      </c>
      <c r="Q253" s="29">
        <f t="shared" si="76"/>
        <v>0</v>
      </c>
      <c r="R253" s="31">
        <f t="shared" si="77"/>
        <v>0</v>
      </c>
      <c r="S253" s="31">
        <f t="shared" si="78"/>
        <v>0</v>
      </c>
      <c r="T253" s="31">
        <f t="shared" si="79"/>
        <v>0</v>
      </c>
      <c r="U253" s="31">
        <f t="shared" si="80"/>
        <v>0</v>
      </c>
      <c r="V253" s="31">
        <f t="shared" si="81"/>
        <v>0</v>
      </c>
      <c r="X253" s="15">
        <v>0</v>
      </c>
      <c r="Y253" s="15">
        <v>0</v>
      </c>
      <c r="Z253" s="15">
        <v>0</v>
      </c>
      <c r="AA253" s="39">
        <f t="shared" si="65"/>
        <v>0</v>
      </c>
      <c r="AB253" s="31">
        <f t="shared" si="68"/>
        <v>0</v>
      </c>
      <c r="AC253" s="31">
        <f t="shared" si="69"/>
        <v>0</v>
      </c>
      <c r="AE253" s="15">
        <v>0</v>
      </c>
      <c r="AF253" s="15">
        <v>0</v>
      </c>
      <c r="AG253" s="39">
        <f t="shared" si="66"/>
        <v>0</v>
      </c>
      <c r="AH253" s="39">
        <f t="shared" si="67"/>
        <v>0</v>
      </c>
    </row>
    <row r="254" spans="1:34" ht="15" x14ac:dyDescent="0.25">
      <c r="A254" s="40" t="s">
        <v>370</v>
      </c>
      <c r="B254" t="s">
        <v>714</v>
      </c>
      <c r="C254" t="s">
        <v>64</v>
      </c>
      <c r="D254">
        <v>266.58035637</v>
      </c>
      <c r="E254">
        <v>0</v>
      </c>
      <c r="F254">
        <v>0</v>
      </c>
      <c r="G254">
        <v>0</v>
      </c>
      <c r="H254" s="29">
        <f t="shared" si="70"/>
        <v>266.58035637</v>
      </c>
      <c r="I254" s="31">
        <f t="shared" si="71"/>
        <v>0</v>
      </c>
      <c r="J254" s="31">
        <f t="shared" si="72"/>
        <v>0</v>
      </c>
      <c r="K254" s="31">
        <f t="shared" si="73"/>
        <v>0</v>
      </c>
      <c r="L254" s="31">
        <f t="shared" si="74"/>
        <v>100</v>
      </c>
      <c r="M254">
        <v>2.4356199781300001</v>
      </c>
      <c r="N254">
        <v>3.0944553277</v>
      </c>
      <c r="O254" s="15">
        <f t="shared" si="75"/>
        <v>5.5300753058299996</v>
      </c>
      <c r="P254">
        <v>16.25656808047</v>
      </c>
      <c r="Q254" s="29">
        <f t="shared" si="76"/>
        <v>21.7866433863</v>
      </c>
      <c r="R254" s="31">
        <f t="shared" si="77"/>
        <v>0.91365320809665485</v>
      </c>
      <c r="S254" s="31">
        <f t="shared" si="78"/>
        <v>1.1607964554616519</v>
      </c>
      <c r="T254" s="31">
        <f t="shared" si="79"/>
        <v>2.0744496635583065</v>
      </c>
      <c r="U254" s="31">
        <f t="shared" si="80"/>
        <v>6.0981867913428358</v>
      </c>
      <c r="V254" s="31">
        <f t="shared" si="81"/>
        <v>8.1726364549011432</v>
      </c>
      <c r="X254" s="15">
        <v>0</v>
      </c>
      <c r="Y254" s="15">
        <v>0</v>
      </c>
      <c r="Z254" s="15">
        <v>0</v>
      </c>
      <c r="AA254" s="39">
        <f t="shared" si="65"/>
        <v>0</v>
      </c>
      <c r="AB254" s="31">
        <f t="shared" si="68"/>
        <v>0</v>
      </c>
      <c r="AC254" s="31">
        <f t="shared" si="69"/>
        <v>0</v>
      </c>
      <c r="AE254" s="15">
        <v>5.7698158178899996</v>
      </c>
      <c r="AF254" s="15">
        <v>11.70799734547</v>
      </c>
      <c r="AG254" s="39">
        <f t="shared" si="66"/>
        <v>2.1643814632319676</v>
      </c>
      <c r="AH254" s="39">
        <f t="shared" si="67"/>
        <v>4.3919205094091387</v>
      </c>
    </row>
    <row r="255" spans="1:34" ht="15" x14ac:dyDescent="0.25">
      <c r="A255" s="40" t="s">
        <v>244</v>
      </c>
      <c r="B255" t="s">
        <v>591</v>
      </c>
      <c r="C255" t="s">
        <v>63</v>
      </c>
      <c r="D255">
        <v>1.7839778713200001</v>
      </c>
      <c r="E255">
        <v>0</v>
      </c>
      <c r="F255">
        <v>0</v>
      </c>
      <c r="G255">
        <v>0</v>
      </c>
      <c r="H255" s="29">
        <f t="shared" si="70"/>
        <v>1.7839778713200001</v>
      </c>
      <c r="I255" s="31">
        <f t="shared" si="71"/>
        <v>0</v>
      </c>
      <c r="J255" s="31">
        <f t="shared" si="72"/>
        <v>0</v>
      </c>
      <c r="K255" s="31">
        <f t="shared" si="73"/>
        <v>0</v>
      </c>
      <c r="L255" s="31">
        <f t="shared" si="74"/>
        <v>100</v>
      </c>
      <c r="M255">
        <v>3.80711484E-3</v>
      </c>
      <c r="N255">
        <v>7.7423678899999999E-3</v>
      </c>
      <c r="O255" s="15">
        <f t="shared" si="75"/>
        <v>1.1549482729999999E-2</v>
      </c>
      <c r="P255">
        <v>0.11177280447</v>
      </c>
      <c r="Q255" s="29">
        <f t="shared" si="76"/>
        <v>0.12332228720000001</v>
      </c>
      <c r="R255" s="31">
        <f t="shared" si="77"/>
        <v>0.21340594528692453</v>
      </c>
      <c r="S255" s="31">
        <f t="shared" si="78"/>
        <v>0.43399461475782047</v>
      </c>
      <c r="T255" s="31">
        <f t="shared" si="79"/>
        <v>0.64740056004474489</v>
      </c>
      <c r="U255" s="31">
        <f t="shared" si="80"/>
        <v>6.2653694458271012</v>
      </c>
      <c r="V255" s="31">
        <f t="shared" si="81"/>
        <v>6.9127700058718462</v>
      </c>
      <c r="X255" s="15">
        <v>0</v>
      </c>
      <c r="Y255" s="15">
        <v>0</v>
      </c>
      <c r="Z255" s="15">
        <v>0</v>
      </c>
      <c r="AA255" s="39">
        <f t="shared" si="65"/>
        <v>0</v>
      </c>
      <c r="AB255" s="31">
        <f t="shared" si="68"/>
        <v>0</v>
      </c>
      <c r="AC255" s="31">
        <f t="shared" si="69"/>
        <v>0</v>
      </c>
      <c r="AE255" s="15">
        <v>1.4946765420000001E-2</v>
      </c>
      <c r="AF255" s="15">
        <v>7.6536750479999999E-2</v>
      </c>
      <c r="AG255" s="39">
        <f t="shared" si="66"/>
        <v>0.83783356622807192</v>
      </c>
      <c r="AH255" s="39">
        <f t="shared" si="67"/>
        <v>4.2902298122884766</v>
      </c>
    </row>
    <row r="256" spans="1:34" ht="15" x14ac:dyDescent="0.25">
      <c r="A256" s="40" t="s">
        <v>306</v>
      </c>
      <c r="B256" t="s">
        <v>653</v>
      </c>
      <c r="C256" t="s">
        <v>51</v>
      </c>
      <c r="D256">
        <v>5.7395445683100004</v>
      </c>
      <c r="E256">
        <v>0</v>
      </c>
      <c r="F256">
        <v>0</v>
      </c>
      <c r="G256">
        <v>0</v>
      </c>
      <c r="H256" s="29">
        <f t="shared" si="70"/>
        <v>5.7395445683100004</v>
      </c>
      <c r="I256" s="31">
        <f t="shared" si="71"/>
        <v>0</v>
      </c>
      <c r="J256" s="31">
        <f t="shared" si="72"/>
        <v>0</v>
      </c>
      <c r="K256" s="31">
        <f t="shared" si="73"/>
        <v>0</v>
      </c>
      <c r="L256" s="31">
        <f t="shared" si="74"/>
        <v>100</v>
      </c>
      <c r="M256">
        <v>0.36755215066000002</v>
      </c>
      <c r="N256">
        <v>0.10968010151</v>
      </c>
      <c r="O256" s="15">
        <f t="shared" si="75"/>
        <v>0.47723225217000004</v>
      </c>
      <c r="P256">
        <v>0.79326706340999997</v>
      </c>
      <c r="Q256" s="29">
        <f t="shared" si="76"/>
        <v>1.27049931558</v>
      </c>
      <c r="R256" s="31">
        <f t="shared" si="77"/>
        <v>6.4038556767967592</v>
      </c>
      <c r="S256" s="31">
        <f t="shared" si="78"/>
        <v>1.910954784036029</v>
      </c>
      <c r="T256" s="31">
        <f t="shared" si="79"/>
        <v>8.3148104608327884</v>
      </c>
      <c r="U256" s="31">
        <f t="shared" si="80"/>
        <v>13.821080295985508</v>
      </c>
      <c r="V256" s="31">
        <f t="shared" si="81"/>
        <v>22.135890756818295</v>
      </c>
      <c r="X256" s="15">
        <v>0</v>
      </c>
      <c r="Y256" s="15">
        <v>0</v>
      </c>
      <c r="Z256" s="15">
        <v>0</v>
      </c>
      <c r="AA256" s="39">
        <f t="shared" si="65"/>
        <v>0</v>
      </c>
      <c r="AB256" s="31">
        <f t="shared" si="68"/>
        <v>0</v>
      </c>
      <c r="AC256" s="31">
        <f t="shared" si="69"/>
        <v>0</v>
      </c>
      <c r="AE256" s="15">
        <v>0.32106239788000002</v>
      </c>
      <c r="AF256" s="15">
        <v>0.58521993161999997</v>
      </c>
      <c r="AG256" s="39">
        <f t="shared" si="66"/>
        <v>5.593865402713238</v>
      </c>
      <c r="AH256" s="39">
        <f t="shared" si="67"/>
        <v>10.196278200385454</v>
      </c>
    </row>
    <row r="257" spans="1:34" ht="15" x14ac:dyDescent="0.25">
      <c r="A257" s="40" t="s">
        <v>292</v>
      </c>
      <c r="B257" t="s">
        <v>639</v>
      </c>
      <c r="C257" t="s">
        <v>63</v>
      </c>
      <c r="D257">
        <v>4.7484442776</v>
      </c>
      <c r="E257">
        <v>0</v>
      </c>
      <c r="F257">
        <v>0</v>
      </c>
      <c r="G257">
        <v>0</v>
      </c>
      <c r="H257" s="29">
        <f t="shared" si="70"/>
        <v>4.7484442776</v>
      </c>
      <c r="I257" s="31">
        <f t="shared" si="71"/>
        <v>0</v>
      </c>
      <c r="J257" s="31">
        <f t="shared" si="72"/>
        <v>0</v>
      </c>
      <c r="K257" s="31">
        <f t="shared" si="73"/>
        <v>0</v>
      </c>
      <c r="L257" s="31">
        <f t="shared" si="74"/>
        <v>100</v>
      </c>
      <c r="M257">
        <v>0.15706827441999999</v>
      </c>
      <c r="N257">
        <v>0.24102158046</v>
      </c>
      <c r="O257" s="15">
        <f t="shared" si="75"/>
        <v>0.39808985487999998</v>
      </c>
      <c r="P257">
        <v>1.36649195701</v>
      </c>
      <c r="Q257" s="29">
        <f t="shared" si="76"/>
        <v>1.7645818118900001</v>
      </c>
      <c r="R257" s="31">
        <f t="shared" si="77"/>
        <v>3.3077838811533193</v>
      </c>
      <c r="S257" s="31">
        <f t="shared" si="78"/>
        <v>5.0758009648966382</v>
      </c>
      <c r="T257" s="31">
        <f t="shared" si="79"/>
        <v>8.383584846049958</v>
      </c>
      <c r="U257" s="31">
        <f t="shared" si="80"/>
        <v>28.777677005839568</v>
      </c>
      <c r="V257" s="31">
        <f t="shared" si="81"/>
        <v>37.161261851889527</v>
      </c>
      <c r="X257" s="15">
        <v>0</v>
      </c>
      <c r="Y257" s="15">
        <v>0</v>
      </c>
      <c r="Z257" s="15">
        <v>0</v>
      </c>
      <c r="AA257" s="39">
        <f t="shared" si="65"/>
        <v>0</v>
      </c>
      <c r="AB257" s="31">
        <f t="shared" si="68"/>
        <v>0</v>
      </c>
      <c r="AC257" s="31">
        <f t="shared" si="69"/>
        <v>0</v>
      </c>
      <c r="AE257" s="15">
        <v>0.76713893069000005</v>
      </c>
      <c r="AF257" s="15">
        <v>0.64946815126000002</v>
      </c>
      <c r="AG257" s="39">
        <f t="shared" si="66"/>
        <v>16.155584562903076</v>
      </c>
      <c r="AH257" s="39">
        <f t="shared" si="67"/>
        <v>13.677493370276208</v>
      </c>
    </row>
    <row r="258" spans="1:34" ht="15" x14ac:dyDescent="0.25">
      <c r="A258" s="40" t="s">
        <v>249</v>
      </c>
      <c r="B258" t="s">
        <v>596</v>
      </c>
      <c r="C258" t="s">
        <v>63</v>
      </c>
      <c r="D258">
        <v>2.4705821562999999</v>
      </c>
      <c r="E258">
        <v>0.42728163375</v>
      </c>
      <c r="F258">
        <v>0.14595877921</v>
      </c>
      <c r="G258">
        <v>0.16473900015000001</v>
      </c>
      <c r="H258" s="29">
        <f t="shared" si="70"/>
        <v>1.7326027431900002</v>
      </c>
      <c r="I258" s="31">
        <f t="shared" si="71"/>
        <v>17.294775349219986</v>
      </c>
      <c r="J258" s="31">
        <f t="shared" si="72"/>
        <v>5.9078698855573046</v>
      </c>
      <c r="K258" s="31">
        <f t="shared" si="73"/>
        <v>6.668023555902181</v>
      </c>
      <c r="L258" s="31">
        <f t="shared" si="74"/>
        <v>70.12933120932054</v>
      </c>
      <c r="M258">
        <v>0</v>
      </c>
      <c r="N258">
        <v>1.000417099E-2</v>
      </c>
      <c r="O258" s="15">
        <f t="shared" si="75"/>
        <v>1.000417099E-2</v>
      </c>
      <c r="P258">
        <v>0.13302431586999999</v>
      </c>
      <c r="Q258" s="29">
        <f t="shared" si="76"/>
        <v>0.14302848686</v>
      </c>
      <c r="R258" s="31">
        <f t="shared" si="77"/>
        <v>0</v>
      </c>
      <c r="S258" s="31">
        <f t="shared" si="78"/>
        <v>0.40493172690045143</v>
      </c>
      <c r="T258" s="31">
        <f t="shared" si="79"/>
        <v>0.40493172690045143</v>
      </c>
      <c r="U258" s="31">
        <f t="shared" si="80"/>
        <v>5.3843307955085473</v>
      </c>
      <c r="V258" s="31">
        <f t="shared" si="81"/>
        <v>5.7892625224089986</v>
      </c>
      <c r="X258" s="15">
        <v>0.65121212680999996</v>
      </c>
      <c r="Y258" s="15">
        <v>0.13442641788000001</v>
      </c>
      <c r="Z258" s="15">
        <v>0</v>
      </c>
      <c r="AA258" s="39">
        <f t="shared" si="65"/>
        <v>26.358650941819722</v>
      </c>
      <c r="AB258" s="31">
        <f t="shared" si="68"/>
        <v>5.4410826831729437</v>
      </c>
      <c r="AC258" s="31">
        <f t="shared" si="69"/>
        <v>0</v>
      </c>
      <c r="AE258" s="15">
        <v>3.57371202E-2</v>
      </c>
      <c r="AF258" s="15">
        <v>0.10446316257</v>
      </c>
      <c r="AG258" s="39">
        <f t="shared" si="66"/>
        <v>1.4465060434792716</v>
      </c>
      <c r="AH258" s="39">
        <f t="shared" si="67"/>
        <v>4.2282812698059153</v>
      </c>
    </row>
    <row r="259" spans="1:34" ht="15" x14ac:dyDescent="0.25">
      <c r="A259" s="40" t="s">
        <v>109</v>
      </c>
      <c r="B259" t="s">
        <v>457</v>
      </c>
      <c r="C259" t="s">
        <v>64</v>
      </c>
      <c r="D259">
        <v>12.3249829222</v>
      </c>
      <c r="E259">
        <v>6.2318436100000001E-3</v>
      </c>
      <c r="F259">
        <v>0</v>
      </c>
      <c r="G259">
        <v>0</v>
      </c>
      <c r="H259" s="29">
        <f t="shared" si="70"/>
        <v>12.318751078590001</v>
      </c>
      <c r="I259" s="31">
        <f t="shared" si="71"/>
        <v>5.0562695699765084E-2</v>
      </c>
      <c r="J259" s="31">
        <f t="shared" si="72"/>
        <v>0</v>
      </c>
      <c r="K259" s="31">
        <f t="shared" si="73"/>
        <v>0</v>
      </c>
      <c r="L259" s="31">
        <f t="shared" si="74"/>
        <v>99.949437304300233</v>
      </c>
      <c r="M259">
        <v>0.66511123608</v>
      </c>
      <c r="N259">
        <v>0.52600759106999995</v>
      </c>
      <c r="O259" s="15">
        <f t="shared" si="75"/>
        <v>1.1911188271499999</v>
      </c>
      <c r="P259">
        <v>1.1848144656999999</v>
      </c>
      <c r="Q259" s="29">
        <f t="shared" si="76"/>
        <v>2.3759332928500001</v>
      </c>
      <c r="R259" s="31">
        <f t="shared" si="77"/>
        <v>5.3964475267709187</v>
      </c>
      <c r="S259" s="31">
        <f t="shared" si="78"/>
        <v>4.2678159831162503</v>
      </c>
      <c r="T259" s="31">
        <f t="shared" si="79"/>
        <v>9.664263509887169</v>
      </c>
      <c r="U259" s="31">
        <f t="shared" si="80"/>
        <v>9.6131124333315618</v>
      </c>
      <c r="V259" s="31">
        <f t="shared" si="81"/>
        <v>19.277375943218733</v>
      </c>
      <c r="X259" s="15">
        <v>0</v>
      </c>
      <c r="Y259" s="15">
        <v>0</v>
      </c>
      <c r="Z259" s="15">
        <v>0</v>
      </c>
      <c r="AA259" s="39">
        <f t="shared" ref="AA259:AA322" si="82">(X259/D259)*100</f>
        <v>0</v>
      </c>
      <c r="AB259" s="31">
        <f t="shared" si="68"/>
        <v>0</v>
      </c>
      <c r="AC259" s="31">
        <f t="shared" si="69"/>
        <v>0</v>
      </c>
      <c r="AE259" s="15">
        <v>1.2309205186500001</v>
      </c>
      <c r="AF259" s="15">
        <v>0.64377921202999999</v>
      </c>
      <c r="AG259" s="39">
        <f t="shared" ref="AG259:AG322" si="83">(AE259/D259)*100</f>
        <v>9.9871985739861913</v>
      </c>
      <c r="AH259" s="39">
        <f t="shared" ref="AH259:AH322" si="84">(AF259/D259)*100</f>
        <v>5.2233679843110554</v>
      </c>
    </row>
    <row r="260" spans="1:34" ht="15" x14ac:dyDescent="0.25">
      <c r="A260" s="40" t="s">
        <v>332</v>
      </c>
      <c r="B260" t="s">
        <v>678</v>
      </c>
      <c r="C260" t="s">
        <v>64</v>
      </c>
      <c r="D260">
        <v>3.3150192067400002</v>
      </c>
      <c r="E260">
        <v>0</v>
      </c>
      <c r="F260">
        <v>0</v>
      </c>
      <c r="G260">
        <v>0</v>
      </c>
      <c r="H260" s="29">
        <f t="shared" si="70"/>
        <v>3.3150192067400002</v>
      </c>
      <c r="I260" s="31">
        <f t="shared" si="71"/>
        <v>0</v>
      </c>
      <c r="J260" s="31">
        <f t="shared" si="72"/>
        <v>0</v>
      </c>
      <c r="K260" s="31">
        <f t="shared" si="73"/>
        <v>0</v>
      </c>
      <c r="L260" s="31">
        <f t="shared" si="74"/>
        <v>100</v>
      </c>
      <c r="M260">
        <v>5.2825652360000003E-2</v>
      </c>
      <c r="N260">
        <v>5.2833621040000001E-2</v>
      </c>
      <c r="O260" s="15">
        <f t="shared" si="75"/>
        <v>0.1056592734</v>
      </c>
      <c r="P260">
        <v>0.18304994024999999</v>
      </c>
      <c r="Q260" s="29">
        <f t="shared" si="76"/>
        <v>0.28870921365000002</v>
      </c>
      <c r="R260" s="31">
        <f t="shared" si="77"/>
        <v>1.5935247751384496</v>
      </c>
      <c r="S260" s="31">
        <f t="shared" si="78"/>
        <v>1.593765156249479</v>
      </c>
      <c r="T260" s="31">
        <f t="shared" si="79"/>
        <v>3.1872899313879288</v>
      </c>
      <c r="U260" s="31">
        <f t="shared" si="80"/>
        <v>5.5218364912585782</v>
      </c>
      <c r="V260" s="31">
        <f t="shared" si="81"/>
        <v>8.7091264226465093</v>
      </c>
      <c r="X260" s="15">
        <v>0</v>
      </c>
      <c r="Y260" s="15">
        <v>0</v>
      </c>
      <c r="Z260" s="15">
        <v>0</v>
      </c>
      <c r="AA260" s="39">
        <f t="shared" si="82"/>
        <v>0</v>
      </c>
      <c r="AB260" s="31">
        <f t="shared" si="68"/>
        <v>0</v>
      </c>
      <c r="AC260" s="31">
        <f t="shared" si="69"/>
        <v>0</v>
      </c>
      <c r="AE260" s="15">
        <v>0.13788032164</v>
      </c>
      <c r="AF260" s="15">
        <v>9.7496292890000003E-2</v>
      </c>
      <c r="AG260" s="39">
        <f t="shared" si="83"/>
        <v>4.1592616223660412</v>
      </c>
      <c r="AH260" s="39">
        <f t="shared" si="84"/>
        <v>2.9410476021307326</v>
      </c>
    </row>
    <row r="261" spans="1:34" ht="15" x14ac:dyDescent="0.25">
      <c r="A261" s="40" t="s">
        <v>157</v>
      </c>
      <c r="B261" t="s">
        <v>505</v>
      </c>
      <c r="C261" t="s">
        <v>64</v>
      </c>
      <c r="D261">
        <v>1.54559740705</v>
      </c>
      <c r="E261">
        <v>0</v>
      </c>
      <c r="F261">
        <v>0</v>
      </c>
      <c r="G261">
        <v>0</v>
      </c>
      <c r="H261" s="29">
        <f t="shared" si="70"/>
        <v>1.54559740705</v>
      </c>
      <c r="I261" s="31">
        <f t="shared" si="71"/>
        <v>0</v>
      </c>
      <c r="J261" s="31">
        <f t="shared" si="72"/>
        <v>0</v>
      </c>
      <c r="K261" s="31">
        <f t="shared" si="73"/>
        <v>0</v>
      </c>
      <c r="L261" s="31">
        <f t="shared" si="74"/>
        <v>100</v>
      </c>
      <c r="M261">
        <v>1.040482714E-2</v>
      </c>
      <c r="N261">
        <v>8.8040841500000005E-3</v>
      </c>
      <c r="O261" s="15">
        <f t="shared" si="75"/>
        <v>1.9208911289999998E-2</v>
      </c>
      <c r="P261">
        <v>7.3634169309999997E-2</v>
      </c>
      <c r="Q261" s="29">
        <f t="shared" si="76"/>
        <v>9.2843080599999989E-2</v>
      </c>
      <c r="R261" s="31">
        <f t="shared" si="77"/>
        <v>0.67319129111759723</v>
      </c>
      <c r="S261" s="31">
        <f t="shared" si="78"/>
        <v>0.56962337733238633</v>
      </c>
      <c r="T261" s="31">
        <f t="shared" si="79"/>
        <v>1.2428146684499835</v>
      </c>
      <c r="U261" s="31">
        <f t="shared" si="80"/>
        <v>4.7641235016395136</v>
      </c>
      <c r="V261" s="31">
        <f t="shared" si="81"/>
        <v>6.006938170089497</v>
      </c>
      <c r="X261" s="15">
        <v>0</v>
      </c>
      <c r="Y261" s="15">
        <v>0</v>
      </c>
      <c r="Z261" s="15">
        <v>0</v>
      </c>
      <c r="AA261" s="39">
        <f t="shared" si="82"/>
        <v>0</v>
      </c>
      <c r="AB261" s="31">
        <f t="shared" si="68"/>
        <v>0</v>
      </c>
      <c r="AC261" s="31">
        <f t="shared" si="69"/>
        <v>0</v>
      </c>
      <c r="AE261" s="15">
        <v>4.0818942150000002E-2</v>
      </c>
      <c r="AF261" s="15">
        <v>3.2014854879999999E-2</v>
      </c>
      <c r="AG261" s="39">
        <f t="shared" si="83"/>
        <v>2.640981536576783</v>
      </c>
      <c r="AH261" s="39">
        <f t="shared" si="84"/>
        <v>2.0713579573807035</v>
      </c>
    </row>
    <row r="262" spans="1:34" ht="15" x14ac:dyDescent="0.25">
      <c r="A262" s="40" t="s">
        <v>314</v>
      </c>
      <c r="B262" t="s">
        <v>661</v>
      </c>
      <c r="C262" t="s">
        <v>63</v>
      </c>
      <c r="D262">
        <v>1.97907467888</v>
      </c>
      <c r="E262">
        <v>0</v>
      </c>
      <c r="F262">
        <v>0.74237763559000003</v>
      </c>
      <c r="G262">
        <v>1.23669704329</v>
      </c>
      <c r="H262" s="29">
        <f t="shared" si="70"/>
        <v>0</v>
      </c>
      <c r="I262" s="31">
        <f t="shared" si="71"/>
        <v>0</v>
      </c>
      <c r="J262" s="31">
        <f t="shared" si="72"/>
        <v>37.511350304887294</v>
      </c>
      <c r="K262" s="31">
        <f t="shared" si="73"/>
        <v>62.488649695112706</v>
      </c>
      <c r="L262" s="31">
        <f t="shared" si="74"/>
        <v>0</v>
      </c>
      <c r="M262">
        <v>0</v>
      </c>
      <c r="N262">
        <v>1.508341987E-2</v>
      </c>
      <c r="O262" s="15">
        <f t="shared" si="75"/>
        <v>1.508341987E-2</v>
      </c>
      <c r="P262">
        <v>9.8105854110000001E-2</v>
      </c>
      <c r="Q262" s="29">
        <f t="shared" si="76"/>
        <v>0.11318927398</v>
      </c>
      <c r="R262" s="31">
        <f t="shared" si="77"/>
        <v>0</v>
      </c>
      <c r="S262" s="31">
        <f t="shared" si="78"/>
        <v>0.762145058545038</v>
      </c>
      <c r="T262" s="31">
        <f t="shared" si="79"/>
        <v>0.762145058545038</v>
      </c>
      <c r="U262" s="31">
        <f t="shared" si="80"/>
        <v>4.9571577645326741</v>
      </c>
      <c r="V262" s="31">
        <f t="shared" si="81"/>
        <v>5.7193028230777117</v>
      </c>
      <c r="X262" s="15">
        <v>0.89589175261999998</v>
      </c>
      <c r="Y262" s="15">
        <v>1.08393996406</v>
      </c>
      <c r="Z262" s="15">
        <v>0</v>
      </c>
      <c r="AA262" s="39">
        <f t="shared" si="82"/>
        <v>45.268213583885775</v>
      </c>
      <c r="AB262" s="31">
        <f t="shared" si="68"/>
        <v>54.770038524944617</v>
      </c>
      <c r="AC262" s="31">
        <f t="shared" si="69"/>
        <v>0</v>
      </c>
      <c r="AE262" s="15">
        <v>2.4123569510000002E-2</v>
      </c>
      <c r="AF262" s="15">
        <v>7.4260048699999998E-2</v>
      </c>
      <c r="AG262" s="39">
        <f t="shared" si="83"/>
        <v>1.2189317445894481</v>
      </c>
      <c r="AH262" s="39">
        <f t="shared" si="84"/>
        <v>3.7522610688963653</v>
      </c>
    </row>
    <row r="263" spans="1:34" ht="15" x14ac:dyDescent="0.25">
      <c r="A263" s="40" t="s">
        <v>316</v>
      </c>
      <c r="B263" t="s">
        <v>663</v>
      </c>
      <c r="C263" t="s">
        <v>63</v>
      </c>
      <c r="D263">
        <v>7.98250668841</v>
      </c>
      <c r="E263">
        <v>0</v>
      </c>
      <c r="F263">
        <v>0</v>
      </c>
      <c r="G263">
        <v>0</v>
      </c>
      <c r="H263" s="29">
        <f t="shared" si="70"/>
        <v>7.98250668841</v>
      </c>
      <c r="I263" s="31">
        <f t="shared" si="71"/>
        <v>0</v>
      </c>
      <c r="J263" s="31">
        <f t="shared" si="72"/>
        <v>0</v>
      </c>
      <c r="K263" s="31">
        <f t="shared" si="73"/>
        <v>0</v>
      </c>
      <c r="L263" s="31">
        <f t="shared" si="74"/>
        <v>100</v>
      </c>
      <c r="M263">
        <v>0.11563969946</v>
      </c>
      <c r="N263">
        <v>0.14977505059999999</v>
      </c>
      <c r="O263" s="15">
        <f t="shared" si="75"/>
        <v>0.26541475005999998</v>
      </c>
      <c r="P263">
        <v>0.53383192550000003</v>
      </c>
      <c r="Q263" s="29">
        <f t="shared" si="76"/>
        <v>0.79924667556000006</v>
      </c>
      <c r="R263" s="31">
        <f t="shared" si="77"/>
        <v>1.4486639845588873</v>
      </c>
      <c r="S263" s="31">
        <f t="shared" si="78"/>
        <v>1.8762909502783391</v>
      </c>
      <c r="T263" s="31">
        <f t="shared" si="79"/>
        <v>3.3249549348372263</v>
      </c>
      <c r="U263" s="31">
        <f t="shared" si="80"/>
        <v>6.6875224329606118</v>
      </c>
      <c r="V263" s="31">
        <f t="shared" si="81"/>
        <v>10.012477367797839</v>
      </c>
      <c r="X263" s="15">
        <v>0</v>
      </c>
      <c r="Y263" s="15">
        <v>0</v>
      </c>
      <c r="Z263" s="15">
        <v>0</v>
      </c>
      <c r="AA263" s="39">
        <f t="shared" si="82"/>
        <v>0</v>
      </c>
      <c r="AB263" s="31">
        <f t="shared" si="68"/>
        <v>0</v>
      </c>
      <c r="AC263" s="31">
        <f t="shared" si="69"/>
        <v>0</v>
      </c>
      <c r="AE263" s="15">
        <v>0.30656230047999999</v>
      </c>
      <c r="AF263" s="15">
        <v>0.27697937059</v>
      </c>
      <c r="AG263" s="39">
        <f t="shared" si="83"/>
        <v>3.8404264781275463</v>
      </c>
      <c r="AH263" s="39">
        <f t="shared" si="84"/>
        <v>3.469829483414693</v>
      </c>
    </row>
    <row r="264" spans="1:34" ht="15" x14ac:dyDescent="0.25">
      <c r="A264" s="40" t="s">
        <v>319</v>
      </c>
      <c r="B264" t="s">
        <v>666</v>
      </c>
      <c r="C264" t="s">
        <v>64</v>
      </c>
      <c r="D264">
        <v>0.70201510218899998</v>
      </c>
      <c r="E264">
        <v>0</v>
      </c>
      <c r="F264">
        <v>0</v>
      </c>
      <c r="G264">
        <v>0</v>
      </c>
      <c r="H264" s="29">
        <f t="shared" si="70"/>
        <v>0.70201510218899998</v>
      </c>
      <c r="I264" s="31">
        <f t="shared" si="71"/>
        <v>0</v>
      </c>
      <c r="J264" s="31">
        <f t="shared" si="72"/>
        <v>0</v>
      </c>
      <c r="K264" s="31">
        <f t="shared" si="73"/>
        <v>0</v>
      </c>
      <c r="L264" s="31">
        <f t="shared" si="74"/>
        <v>100</v>
      </c>
      <c r="M264">
        <v>0</v>
      </c>
      <c r="N264">
        <v>4.4006684390000002E-2</v>
      </c>
      <c r="O264" s="15">
        <f t="shared" si="75"/>
        <v>4.4006684390000002E-2</v>
      </c>
      <c r="P264">
        <v>0.18924252099</v>
      </c>
      <c r="Q264" s="29">
        <f t="shared" si="76"/>
        <v>0.23324920537999999</v>
      </c>
      <c r="R264" s="31">
        <f t="shared" si="77"/>
        <v>0</v>
      </c>
      <c r="S264" s="31">
        <f t="shared" si="78"/>
        <v>6.2686236026518278</v>
      </c>
      <c r="T264" s="31">
        <f t="shared" si="79"/>
        <v>6.2686236026518278</v>
      </c>
      <c r="U264" s="31">
        <f t="shared" si="80"/>
        <v>26.957044143339694</v>
      </c>
      <c r="V264" s="31">
        <f t="shared" si="81"/>
        <v>33.225667745991522</v>
      </c>
      <c r="X264" s="15">
        <v>0</v>
      </c>
      <c r="Y264" s="15">
        <v>0</v>
      </c>
      <c r="Z264" s="15">
        <v>0</v>
      </c>
      <c r="AA264" s="39">
        <f t="shared" si="82"/>
        <v>0</v>
      </c>
      <c r="AB264" s="31">
        <f t="shared" si="68"/>
        <v>0</v>
      </c>
      <c r="AC264" s="31">
        <f t="shared" si="69"/>
        <v>0</v>
      </c>
      <c r="AE264" s="15">
        <v>9.5994855350000005E-2</v>
      </c>
      <c r="AF264" s="15">
        <v>0.12984100678999999</v>
      </c>
      <c r="AG264" s="39">
        <f t="shared" si="83"/>
        <v>13.674186645083855</v>
      </c>
      <c r="AH264" s="39">
        <f t="shared" si="84"/>
        <v>18.495472018356033</v>
      </c>
    </row>
    <row r="265" spans="1:34" ht="15" x14ac:dyDescent="0.25">
      <c r="A265" s="40" t="s">
        <v>330</v>
      </c>
      <c r="B265" t="s">
        <v>676</v>
      </c>
      <c r="C265" t="s">
        <v>63</v>
      </c>
      <c r="D265">
        <v>1.4843162237600001</v>
      </c>
      <c r="E265">
        <v>0</v>
      </c>
      <c r="F265">
        <v>0</v>
      </c>
      <c r="G265">
        <v>0.58447378185999999</v>
      </c>
      <c r="H265" s="29">
        <f t="shared" si="70"/>
        <v>0.89984244190000007</v>
      </c>
      <c r="I265" s="31">
        <f t="shared" si="71"/>
        <v>0</v>
      </c>
      <c r="J265" s="31">
        <f t="shared" si="72"/>
        <v>0</v>
      </c>
      <c r="K265" s="31">
        <f t="shared" si="73"/>
        <v>39.376635012412549</v>
      </c>
      <c r="L265" s="31">
        <f t="shared" si="74"/>
        <v>60.623364987587451</v>
      </c>
      <c r="M265">
        <v>4.963094707E-2</v>
      </c>
      <c r="N265">
        <v>0.13395356693999999</v>
      </c>
      <c r="O265" s="15">
        <f t="shared" si="75"/>
        <v>0.18358451400999998</v>
      </c>
      <c r="P265">
        <v>1.0060073861100001</v>
      </c>
      <c r="Q265" s="29">
        <f t="shared" si="76"/>
        <v>1.1895919001199999</v>
      </c>
      <c r="R265" s="31">
        <f t="shared" si="77"/>
        <v>3.3436909383283044</v>
      </c>
      <c r="S265" s="31">
        <f t="shared" si="78"/>
        <v>9.0245976427229984</v>
      </c>
      <c r="T265" s="31">
        <f t="shared" si="79"/>
        <v>12.368288581051303</v>
      </c>
      <c r="U265" s="31">
        <f t="shared" si="80"/>
        <v>67.775812862951085</v>
      </c>
      <c r="V265" s="31">
        <f t="shared" si="81"/>
        <v>80.144101444002388</v>
      </c>
      <c r="X265" s="15">
        <v>0</v>
      </c>
      <c r="Y265" s="15">
        <v>0.58447378144999995</v>
      </c>
      <c r="Z265" s="15">
        <v>0</v>
      </c>
      <c r="AA265" s="39">
        <f t="shared" si="82"/>
        <v>0</v>
      </c>
      <c r="AB265" s="31">
        <f t="shared" si="68"/>
        <v>39.3766349847904</v>
      </c>
      <c r="AC265" s="31">
        <f t="shared" si="69"/>
        <v>0</v>
      </c>
      <c r="AE265" s="15">
        <v>0.34115424239999997</v>
      </c>
      <c r="AF265" s="15">
        <v>0.35305645782</v>
      </c>
      <c r="AG265" s="39">
        <f t="shared" si="83"/>
        <v>22.983932732056523</v>
      </c>
      <c r="AH265" s="39">
        <f t="shared" si="84"/>
        <v>23.785797943086141</v>
      </c>
    </row>
    <row r="266" spans="1:34" ht="15" x14ac:dyDescent="0.25">
      <c r="A266" s="40" t="s">
        <v>222</v>
      </c>
      <c r="B266" t="s">
        <v>570</v>
      </c>
      <c r="C266" t="s">
        <v>64</v>
      </c>
      <c r="D266">
        <v>242.809960249</v>
      </c>
      <c r="E266">
        <v>0.33178059118999997</v>
      </c>
      <c r="F266">
        <v>0</v>
      </c>
      <c r="G266">
        <v>0</v>
      </c>
      <c r="H266" s="29">
        <f t="shared" si="70"/>
        <v>242.47817965780999</v>
      </c>
      <c r="I266" s="31">
        <f t="shared" si="71"/>
        <v>0.13664208455442323</v>
      </c>
      <c r="J266" s="31">
        <f t="shared" si="72"/>
        <v>0</v>
      </c>
      <c r="K266" s="31">
        <f t="shared" si="73"/>
        <v>0</v>
      </c>
      <c r="L266" s="31">
        <f t="shared" si="74"/>
        <v>99.863357915445576</v>
      </c>
      <c r="M266">
        <v>4.4081123278999996</v>
      </c>
      <c r="N266">
        <v>3.5536320534999999</v>
      </c>
      <c r="O266" s="15">
        <f t="shared" si="75"/>
        <v>7.9617443813999991</v>
      </c>
      <c r="P266">
        <v>23.272124463819999</v>
      </c>
      <c r="Q266" s="29">
        <f t="shared" si="76"/>
        <v>31.233868845219998</v>
      </c>
      <c r="R266" s="31">
        <f t="shared" si="77"/>
        <v>1.8154577857430187</v>
      </c>
      <c r="S266" s="31">
        <f t="shared" si="78"/>
        <v>1.4635445967108491</v>
      </c>
      <c r="T266" s="31">
        <f t="shared" si="79"/>
        <v>3.2790023824538674</v>
      </c>
      <c r="U266" s="31">
        <f t="shared" si="80"/>
        <v>9.5845015747931388</v>
      </c>
      <c r="V266" s="31">
        <f t="shared" si="81"/>
        <v>12.863503957247008</v>
      </c>
      <c r="X266" s="15">
        <v>0</v>
      </c>
      <c r="Y266" s="15">
        <v>0</v>
      </c>
      <c r="Z266" s="15">
        <v>0</v>
      </c>
      <c r="AA266" s="39">
        <f t="shared" si="82"/>
        <v>0</v>
      </c>
      <c r="AB266" s="31">
        <f t="shared" si="68"/>
        <v>0</v>
      </c>
      <c r="AC266" s="31">
        <f t="shared" si="69"/>
        <v>0</v>
      </c>
      <c r="AE266" s="15">
        <v>11.65993062549</v>
      </c>
      <c r="AF266" s="15">
        <v>13.4464651271</v>
      </c>
      <c r="AG266" s="39">
        <f t="shared" si="83"/>
        <v>4.8020808592583348</v>
      </c>
      <c r="AH266" s="39">
        <f t="shared" si="84"/>
        <v>5.5378556601676214</v>
      </c>
    </row>
    <row r="267" spans="1:34" ht="15" x14ac:dyDescent="0.25">
      <c r="A267" s="40" t="s">
        <v>373</v>
      </c>
      <c r="B267" t="s">
        <v>717</v>
      </c>
      <c r="C267" t="s">
        <v>64</v>
      </c>
      <c r="D267">
        <v>383.35892507099999</v>
      </c>
      <c r="E267">
        <v>2.0304298275999999</v>
      </c>
      <c r="F267">
        <v>1.5714162818499999</v>
      </c>
      <c r="G267">
        <v>1.5284684856099999</v>
      </c>
      <c r="H267" s="29">
        <f t="shared" si="70"/>
        <v>378.22861047593994</v>
      </c>
      <c r="I267" s="31">
        <f t="shared" si="71"/>
        <v>0.52964198687273401</v>
      </c>
      <c r="J267" s="31">
        <f t="shared" si="72"/>
        <v>0.40990731637693467</v>
      </c>
      <c r="K267" s="31">
        <f t="shared" si="73"/>
        <v>0.39870429137052699</v>
      </c>
      <c r="L267" s="31">
        <f t="shared" si="74"/>
        <v>98.661746405379787</v>
      </c>
      <c r="M267">
        <v>7.2189521803299996</v>
      </c>
      <c r="N267">
        <v>5.9244449563800003</v>
      </c>
      <c r="O267" s="15">
        <f t="shared" si="75"/>
        <v>13.14339713671</v>
      </c>
      <c r="P267">
        <v>20.282781118869998</v>
      </c>
      <c r="Q267" s="29">
        <f t="shared" si="76"/>
        <v>33.426178255579998</v>
      </c>
      <c r="R267" s="31">
        <f t="shared" si="77"/>
        <v>1.8830792002541779</v>
      </c>
      <c r="S267" s="31">
        <f t="shared" si="78"/>
        <v>1.5454042071102854</v>
      </c>
      <c r="T267" s="31">
        <f t="shared" si="79"/>
        <v>3.428483407364463</v>
      </c>
      <c r="U267" s="31">
        <f t="shared" si="80"/>
        <v>5.2908070720183513</v>
      </c>
      <c r="V267" s="31">
        <f t="shared" si="81"/>
        <v>8.7192904793828152</v>
      </c>
      <c r="X267" s="15">
        <v>2.8017938834699998</v>
      </c>
      <c r="Y267" s="15">
        <v>1.8176017437500001</v>
      </c>
      <c r="Z267" s="15">
        <v>0.19116875112000001</v>
      </c>
      <c r="AA267" s="39">
        <f t="shared" si="82"/>
        <v>0.73085395962832833</v>
      </c>
      <c r="AB267" s="31">
        <f t="shared" si="68"/>
        <v>0.47412532352373721</v>
      </c>
      <c r="AC267" s="31">
        <f t="shared" si="69"/>
        <v>4.9866779829006093E-2</v>
      </c>
      <c r="AE267" s="15">
        <v>12.69106603947</v>
      </c>
      <c r="AF267" s="15">
        <v>12.27627716556</v>
      </c>
      <c r="AG267" s="39">
        <f t="shared" si="83"/>
        <v>3.3104918679327868</v>
      </c>
      <c r="AH267" s="39">
        <f t="shared" si="84"/>
        <v>3.2022932981895158</v>
      </c>
    </row>
    <row r="268" spans="1:34" ht="15" x14ac:dyDescent="0.25">
      <c r="A268" s="40" t="s">
        <v>241</v>
      </c>
      <c r="B268" t="s">
        <v>588</v>
      </c>
      <c r="C268" t="s">
        <v>63</v>
      </c>
      <c r="D268">
        <v>0.56874858192099997</v>
      </c>
      <c r="E268">
        <v>0</v>
      </c>
      <c r="F268">
        <v>0</v>
      </c>
      <c r="G268">
        <v>0</v>
      </c>
      <c r="H268" s="29">
        <f t="shared" si="70"/>
        <v>0.56874858192099997</v>
      </c>
      <c r="I268" s="31">
        <f t="shared" si="71"/>
        <v>0</v>
      </c>
      <c r="J268" s="31">
        <f t="shared" si="72"/>
        <v>0</v>
      </c>
      <c r="K268" s="31">
        <f t="shared" si="73"/>
        <v>0</v>
      </c>
      <c r="L268" s="31">
        <f t="shared" si="74"/>
        <v>100</v>
      </c>
      <c r="M268">
        <v>1.040482714E-2</v>
      </c>
      <c r="N268">
        <v>8.8040841500000005E-3</v>
      </c>
      <c r="O268" s="15">
        <f t="shared" si="75"/>
        <v>1.9208911289999998E-2</v>
      </c>
      <c r="P268">
        <v>4.950821457E-2</v>
      </c>
      <c r="Q268" s="29">
        <f t="shared" si="76"/>
        <v>6.8717125860000006E-2</v>
      </c>
      <c r="R268" s="31">
        <f t="shared" si="77"/>
        <v>1.8294247178352079</v>
      </c>
      <c r="S268" s="31">
        <f t="shared" si="78"/>
        <v>1.5479746991655621</v>
      </c>
      <c r="T268" s="31">
        <f t="shared" si="79"/>
        <v>3.3773994170007695</v>
      </c>
      <c r="U268" s="31">
        <f t="shared" si="80"/>
        <v>8.7047627271054484</v>
      </c>
      <c r="V268" s="31">
        <f t="shared" si="81"/>
        <v>12.082162144106219</v>
      </c>
      <c r="X268" s="15">
        <v>0</v>
      </c>
      <c r="Y268" s="15">
        <v>0</v>
      </c>
      <c r="Z268" s="15">
        <v>0</v>
      </c>
      <c r="AA268" s="39">
        <f t="shared" si="82"/>
        <v>0</v>
      </c>
      <c r="AB268" s="31">
        <f t="shared" si="68"/>
        <v>0</v>
      </c>
      <c r="AC268" s="31">
        <f t="shared" si="69"/>
        <v>0</v>
      </c>
      <c r="AE268" s="15">
        <v>2.6012067369999999E-2</v>
      </c>
      <c r="AF268" s="15">
        <v>2.400189652E-2</v>
      </c>
      <c r="AG268" s="39">
        <f t="shared" si="83"/>
        <v>4.5735617101922044</v>
      </c>
      <c r="AH268" s="39">
        <f t="shared" si="84"/>
        <v>4.22012419599033</v>
      </c>
    </row>
    <row r="269" spans="1:34" ht="15" x14ac:dyDescent="0.25">
      <c r="A269" s="40" t="s">
        <v>774</v>
      </c>
      <c r="B269" t="s">
        <v>778</v>
      </c>
      <c r="C269" t="s">
        <v>63</v>
      </c>
      <c r="D269">
        <v>5.46382779185</v>
      </c>
      <c r="E269">
        <v>0</v>
      </c>
      <c r="F269">
        <v>5.1866138402199997</v>
      </c>
      <c r="G269">
        <v>0.27721395163000001</v>
      </c>
      <c r="H269" s="29">
        <f t="shared" si="70"/>
        <v>0</v>
      </c>
      <c r="I269" s="31">
        <f t="shared" si="71"/>
        <v>0</v>
      </c>
      <c r="J269" s="31">
        <f t="shared" si="72"/>
        <v>94.926378315885046</v>
      </c>
      <c r="K269" s="31">
        <f t="shared" si="73"/>
        <v>5.0736216841149382</v>
      </c>
      <c r="L269" s="31">
        <f t="shared" si="74"/>
        <v>0</v>
      </c>
      <c r="M269">
        <v>1.160446608E-2</v>
      </c>
      <c r="N269">
        <v>2.440939416E-2</v>
      </c>
      <c r="O269" s="15">
        <f t="shared" si="75"/>
        <v>3.6013860240000001E-2</v>
      </c>
      <c r="P269">
        <v>0.26850332237000002</v>
      </c>
      <c r="Q269" s="29">
        <f t="shared" si="76"/>
        <v>0.30451718261000005</v>
      </c>
      <c r="R269" s="31">
        <f t="shared" si="77"/>
        <v>0.21238711251678816</v>
      </c>
      <c r="S269" s="31">
        <f t="shared" si="78"/>
        <v>0.44674530548729485</v>
      </c>
      <c r="T269" s="31">
        <f t="shared" si="79"/>
        <v>0.65913241800408306</v>
      </c>
      <c r="U269" s="31">
        <f t="shared" si="80"/>
        <v>4.9141981152939547</v>
      </c>
      <c r="V269" s="31">
        <f t="shared" si="81"/>
        <v>5.5733305332980381</v>
      </c>
      <c r="X269" s="15">
        <v>5.2470804498700003</v>
      </c>
      <c r="Y269" s="15">
        <v>0.21884901172999999</v>
      </c>
      <c r="Z269" s="15">
        <v>0</v>
      </c>
      <c r="AA269" s="39">
        <f t="shared" si="82"/>
        <v>96.033049535285386</v>
      </c>
      <c r="AB269" s="31">
        <f t="shared" si="68"/>
        <v>4.0054156182674969</v>
      </c>
      <c r="AC269" s="31">
        <f t="shared" si="69"/>
        <v>0</v>
      </c>
      <c r="AE269" s="15">
        <v>7.8030028400000007E-2</v>
      </c>
      <c r="AF269" s="15">
        <v>0.16246251595</v>
      </c>
      <c r="AG269" s="39">
        <f t="shared" si="83"/>
        <v>1.4281202002082094</v>
      </c>
      <c r="AH269" s="39">
        <f t="shared" si="84"/>
        <v>2.9734194074039757</v>
      </c>
    </row>
    <row r="270" spans="1:34" ht="15" x14ac:dyDescent="0.25">
      <c r="A270" s="40" t="s">
        <v>320</v>
      </c>
      <c r="B270" t="s">
        <v>667</v>
      </c>
      <c r="C270" t="s">
        <v>63</v>
      </c>
      <c r="D270">
        <v>1.4648374185099999</v>
      </c>
      <c r="E270">
        <v>0</v>
      </c>
      <c r="F270">
        <v>0</v>
      </c>
      <c r="G270">
        <v>7.1404877300000003E-2</v>
      </c>
      <c r="H270" s="29">
        <f t="shared" si="70"/>
        <v>1.3934325412099999</v>
      </c>
      <c r="I270" s="31">
        <f t="shared" si="71"/>
        <v>0</v>
      </c>
      <c r="J270" s="31">
        <f t="shared" si="72"/>
        <v>0</v>
      </c>
      <c r="K270" s="31">
        <f t="shared" si="73"/>
        <v>4.8745940264573155</v>
      </c>
      <c r="L270" s="31">
        <f t="shared" si="74"/>
        <v>95.125405973542684</v>
      </c>
      <c r="M270">
        <v>2.8677739199999999E-3</v>
      </c>
      <c r="N270">
        <v>1.492647295E-2</v>
      </c>
      <c r="O270" s="15">
        <f t="shared" si="75"/>
        <v>1.7794246869999999E-2</v>
      </c>
      <c r="P270">
        <v>0.12157109726</v>
      </c>
      <c r="Q270" s="29">
        <f t="shared" si="76"/>
        <v>0.13936534412999999</v>
      </c>
      <c r="R270" s="31">
        <f t="shared" si="77"/>
        <v>0.19577421246632518</v>
      </c>
      <c r="S270" s="31">
        <f t="shared" si="78"/>
        <v>1.0189849577424692</v>
      </c>
      <c r="T270" s="31">
        <f t="shared" si="79"/>
        <v>1.2147591702087943</v>
      </c>
      <c r="U270" s="31">
        <f t="shared" si="80"/>
        <v>8.2992894449446428</v>
      </c>
      <c r="V270" s="31">
        <f t="shared" si="81"/>
        <v>9.5140486151534347</v>
      </c>
      <c r="X270" s="15">
        <v>0</v>
      </c>
      <c r="Y270" s="15">
        <v>7.1404877300000003E-2</v>
      </c>
      <c r="Z270" s="15">
        <v>0</v>
      </c>
      <c r="AA270" s="39">
        <f t="shared" si="82"/>
        <v>0</v>
      </c>
      <c r="AB270" s="31">
        <f t="shared" si="68"/>
        <v>4.8745940264573155</v>
      </c>
      <c r="AC270" s="31">
        <f t="shared" si="69"/>
        <v>0</v>
      </c>
      <c r="AE270" s="15">
        <v>6.6236974350000005E-2</v>
      </c>
      <c r="AF270" s="15">
        <v>6.5058309209999998E-2</v>
      </c>
      <c r="AG270" s="39">
        <f t="shared" si="83"/>
        <v>4.5217969935103639</v>
      </c>
      <c r="AH270" s="39">
        <f t="shared" si="84"/>
        <v>4.4413331054975274</v>
      </c>
    </row>
    <row r="271" spans="1:34" ht="15" x14ac:dyDescent="0.25">
      <c r="A271" s="40" t="s">
        <v>321</v>
      </c>
      <c r="B271" t="s">
        <v>668</v>
      </c>
      <c r="C271" t="s">
        <v>51</v>
      </c>
      <c r="D271">
        <v>7.4484734392699998</v>
      </c>
      <c r="E271">
        <v>3.0368577428400001</v>
      </c>
      <c r="F271">
        <v>0.32612731954000002</v>
      </c>
      <c r="G271">
        <v>1.44463699817</v>
      </c>
      <c r="H271" s="29">
        <f t="shared" si="70"/>
        <v>2.640851378719999</v>
      </c>
      <c r="I271" s="31">
        <f t="shared" si="71"/>
        <v>40.77154557374152</v>
      </c>
      <c r="J271" s="31">
        <f t="shared" si="72"/>
        <v>4.3784450894405369</v>
      </c>
      <c r="K271" s="31">
        <f t="shared" si="73"/>
        <v>19.395074842497984</v>
      </c>
      <c r="L271" s="31">
        <f t="shared" si="74"/>
        <v>35.454934494319957</v>
      </c>
      <c r="M271">
        <v>3.70372634E-3</v>
      </c>
      <c r="N271">
        <v>2.3952423350000002E-2</v>
      </c>
      <c r="O271" s="15">
        <f t="shared" si="75"/>
        <v>2.7656149690000003E-2</v>
      </c>
      <c r="P271">
        <v>0.45699614063999999</v>
      </c>
      <c r="Q271" s="29">
        <f t="shared" si="76"/>
        <v>0.48465229033000001</v>
      </c>
      <c r="R271" s="31">
        <f t="shared" si="77"/>
        <v>4.9724636466757545E-2</v>
      </c>
      <c r="S271" s="31">
        <f t="shared" si="78"/>
        <v>0.32157493136402321</v>
      </c>
      <c r="T271" s="31">
        <f t="shared" si="79"/>
        <v>0.37129956783078077</v>
      </c>
      <c r="U271" s="31">
        <f t="shared" si="80"/>
        <v>6.1354335806665459</v>
      </c>
      <c r="V271" s="31">
        <f t="shared" si="81"/>
        <v>6.5067331484973279</v>
      </c>
      <c r="X271" s="15">
        <v>3.3630414744500001</v>
      </c>
      <c r="Y271" s="15">
        <v>1.44458120226</v>
      </c>
      <c r="Z271" s="15">
        <v>9.9086766679999994E-2</v>
      </c>
      <c r="AA271" s="39">
        <f t="shared" si="82"/>
        <v>45.150748027364926</v>
      </c>
      <c r="AB271" s="31">
        <f t="shared" si="68"/>
        <v>19.39432575061419</v>
      </c>
      <c r="AC271" s="31">
        <f t="shared" si="69"/>
        <v>1.330296301489009</v>
      </c>
      <c r="AE271" s="15">
        <v>0.33354367133000001</v>
      </c>
      <c r="AF271" s="15">
        <v>0.48316391323000002</v>
      </c>
      <c r="AG271" s="39">
        <f t="shared" si="83"/>
        <v>4.4780138379964409</v>
      </c>
      <c r="AH271" s="39">
        <f t="shared" si="84"/>
        <v>6.4867508378650172</v>
      </c>
    </row>
    <row r="272" spans="1:34" ht="15" x14ac:dyDescent="0.25">
      <c r="A272" s="40" t="s">
        <v>322</v>
      </c>
      <c r="B272" t="s">
        <v>669</v>
      </c>
      <c r="C272" t="s">
        <v>63</v>
      </c>
      <c r="D272">
        <v>4.5133755396900002</v>
      </c>
      <c r="E272">
        <v>1.01804895971</v>
      </c>
      <c r="F272">
        <v>0.19741209883999999</v>
      </c>
      <c r="G272">
        <v>5.79021729E-2</v>
      </c>
      <c r="H272" s="29">
        <f t="shared" si="70"/>
        <v>3.2400123082400003</v>
      </c>
      <c r="I272" s="31">
        <f t="shared" si="71"/>
        <v>22.556265277671187</v>
      </c>
      <c r="J272" s="31">
        <f t="shared" si="72"/>
        <v>4.3739346992951349</v>
      </c>
      <c r="K272" s="31">
        <f t="shared" si="73"/>
        <v>1.2829017304413581</v>
      </c>
      <c r="L272" s="31">
        <f t="shared" si="74"/>
        <v>71.786898292592326</v>
      </c>
      <c r="M272">
        <v>3.2721777039999997E-2</v>
      </c>
      <c r="N272">
        <v>6.5387042670000006E-2</v>
      </c>
      <c r="O272" s="15">
        <f t="shared" si="75"/>
        <v>9.8108819710000003E-2</v>
      </c>
      <c r="P272">
        <v>0.38803262427000001</v>
      </c>
      <c r="Q272" s="29">
        <f t="shared" si="76"/>
        <v>0.48614144398000003</v>
      </c>
      <c r="R272" s="31">
        <f t="shared" si="77"/>
        <v>0.72499566571071283</v>
      </c>
      <c r="S272" s="31">
        <f t="shared" si="78"/>
        <v>1.4487392439427076</v>
      </c>
      <c r="T272" s="31">
        <f t="shared" si="79"/>
        <v>2.1737349096534202</v>
      </c>
      <c r="U272" s="31">
        <f t="shared" si="80"/>
        <v>8.5973928129333537</v>
      </c>
      <c r="V272" s="31">
        <f t="shared" si="81"/>
        <v>10.771127722586774</v>
      </c>
      <c r="X272" s="15">
        <v>1.21999659426</v>
      </c>
      <c r="Y272" s="15">
        <v>5.3681647190000001E-2</v>
      </c>
      <c r="Z272" s="15">
        <v>1.32370041E-2</v>
      </c>
      <c r="AA272" s="39">
        <f t="shared" si="82"/>
        <v>27.030690965808596</v>
      </c>
      <c r="AB272" s="31">
        <f t="shared" si="68"/>
        <v>1.1893902184281149</v>
      </c>
      <c r="AC272" s="31">
        <f t="shared" si="69"/>
        <v>0.29328390654833875</v>
      </c>
      <c r="AE272" s="15">
        <v>0.15733861393000001</v>
      </c>
      <c r="AF272" s="15">
        <v>0.19395862535</v>
      </c>
      <c r="AG272" s="39">
        <f t="shared" si="83"/>
        <v>3.4860519038663189</v>
      </c>
      <c r="AH272" s="39">
        <f t="shared" si="84"/>
        <v>4.2974182769493625</v>
      </c>
    </row>
    <row r="273" spans="1:34" ht="15" x14ac:dyDescent="0.25">
      <c r="A273" s="40" t="s">
        <v>323</v>
      </c>
      <c r="B273" t="s">
        <v>670</v>
      </c>
      <c r="C273" t="s">
        <v>63</v>
      </c>
      <c r="D273">
        <v>1.16646957437</v>
      </c>
      <c r="E273">
        <v>0</v>
      </c>
      <c r="F273">
        <v>0</v>
      </c>
      <c r="G273">
        <v>0</v>
      </c>
      <c r="H273" s="29">
        <f t="shared" si="70"/>
        <v>1.16646957437</v>
      </c>
      <c r="I273" s="31">
        <f t="shared" si="71"/>
        <v>0</v>
      </c>
      <c r="J273" s="31">
        <f t="shared" si="72"/>
        <v>0</v>
      </c>
      <c r="K273" s="31">
        <f t="shared" si="73"/>
        <v>0</v>
      </c>
      <c r="L273" s="31">
        <f t="shared" si="74"/>
        <v>100</v>
      </c>
      <c r="M273">
        <v>1.240403786E-2</v>
      </c>
      <c r="N273">
        <v>1.0003256699999999E-2</v>
      </c>
      <c r="O273" s="15">
        <f t="shared" si="75"/>
        <v>2.2407294559999999E-2</v>
      </c>
      <c r="P273">
        <v>0.12942038359999999</v>
      </c>
      <c r="Q273" s="29">
        <f t="shared" si="76"/>
        <v>0.15182767815999998</v>
      </c>
      <c r="R273" s="31">
        <f t="shared" si="77"/>
        <v>1.0633828890650072</v>
      </c>
      <c r="S273" s="31">
        <f t="shared" si="78"/>
        <v>0.85756687699314149</v>
      </c>
      <c r="T273" s="31">
        <f t="shared" si="79"/>
        <v>1.9209497660581487</v>
      </c>
      <c r="U273" s="31">
        <f t="shared" si="80"/>
        <v>11.095050093346739</v>
      </c>
      <c r="V273" s="31">
        <f t="shared" si="81"/>
        <v>13.015999859404886</v>
      </c>
      <c r="X273" s="15">
        <v>0</v>
      </c>
      <c r="Y273" s="15">
        <v>0</v>
      </c>
      <c r="Z273" s="15">
        <v>0</v>
      </c>
      <c r="AA273" s="39">
        <f t="shared" si="82"/>
        <v>0</v>
      </c>
      <c r="AB273" s="31">
        <f t="shared" si="68"/>
        <v>0</v>
      </c>
      <c r="AC273" s="31">
        <f t="shared" si="69"/>
        <v>0</v>
      </c>
      <c r="AE273" s="15">
        <v>3.7683197129999998E-2</v>
      </c>
      <c r="AF273" s="15">
        <v>8.6535496670000003E-2</v>
      </c>
      <c r="AG273" s="39">
        <f t="shared" si="83"/>
        <v>3.2305340797553477</v>
      </c>
      <c r="AH273" s="39">
        <f t="shared" si="84"/>
        <v>7.4185815533797408</v>
      </c>
    </row>
    <row r="274" spans="1:34" ht="15" x14ac:dyDescent="0.25">
      <c r="A274" s="40" t="s">
        <v>325</v>
      </c>
      <c r="B274" t="s">
        <v>672</v>
      </c>
      <c r="C274" t="s">
        <v>63</v>
      </c>
      <c r="D274">
        <v>0.34544623394399998</v>
      </c>
      <c r="E274">
        <v>0</v>
      </c>
      <c r="F274">
        <v>0</v>
      </c>
      <c r="G274">
        <v>0</v>
      </c>
      <c r="H274" s="29">
        <f t="shared" si="70"/>
        <v>0.34544623394399998</v>
      </c>
      <c r="I274" s="31">
        <f t="shared" si="71"/>
        <v>0</v>
      </c>
      <c r="J274" s="31">
        <f t="shared" si="72"/>
        <v>0</v>
      </c>
      <c r="K274" s="31">
        <f t="shared" si="73"/>
        <v>0</v>
      </c>
      <c r="L274" s="31">
        <f t="shared" si="74"/>
        <v>100</v>
      </c>
      <c r="M274">
        <v>0</v>
      </c>
      <c r="N274">
        <v>0</v>
      </c>
      <c r="O274" s="15">
        <f t="shared" si="75"/>
        <v>0</v>
      </c>
      <c r="P274">
        <v>3.2229398610000001E-2</v>
      </c>
      <c r="Q274" s="29">
        <f t="shared" si="76"/>
        <v>3.2229398610000001E-2</v>
      </c>
      <c r="R274" s="31">
        <f t="shared" si="77"/>
        <v>0</v>
      </c>
      <c r="S274" s="31">
        <f t="shared" si="78"/>
        <v>0</v>
      </c>
      <c r="T274" s="31">
        <f t="shared" si="79"/>
        <v>0</v>
      </c>
      <c r="U274" s="31">
        <f t="shared" si="80"/>
        <v>9.3297872268089872</v>
      </c>
      <c r="V274" s="31">
        <f t="shared" si="81"/>
        <v>9.3297872268089872</v>
      </c>
      <c r="X274" s="15">
        <v>0</v>
      </c>
      <c r="Y274" s="15">
        <v>0</v>
      </c>
      <c r="Z274" s="15">
        <v>0</v>
      </c>
      <c r="AA274" s="39">
        <f t="shared" si="82"/>
        <v>0</v>
      </c>
      <c r="AB274" s="31">
        <f t="shared" si="68"/>
        <v>0</v>
      </c>
      <c r="AC274" s="31">
        <f t="shared" si="69"/>
        <v>0</v>
      </c>
      <c r="AE274" s="15">
        <v>1.021021E-5</v>
      </c>
      <c r="AF274" s="15">
        <v>3.1418854439999998E-2</v>
      </c>
      <c r="AG274" s="39">
        <f t="shared" si="83"/>
        <v>2.9556582173233849E-3</v>
      </c>
      <c r="AH274" s="39">
        <f t="shared" si="84"/>
        <v>9.0951503744265114</v>
      </c>
    </row>
    <row r="275" spans="1:34" ht="15" x14ac:dyDescent="0.25">
      <c r="A275" s="40" t="s">
        <v>327</v>
      </c>
      <c r="B275" t="s">
        <v>779</v>
      </c>
      <c r="C275" t="s">
        <v>63</v>
      </c>
      <c r="D275">
        <v>0.20629270720099999</v>
      </c>
      <c r="E275">
        <v>0</v>
      </c>
      <c r="F275">
        <v>0</v>
      </c>
      <c r="G275">
        <v>0</v>
      </c>
      <c r="H275" s="29">
        <f t="shared" si="70"/>
        <v>0.20629270720099999</v>
      </c>
      <c r="I275" s="31">
        <f t="shared" si="71"/>
        <v>0</v>
      </c>
      <c r="J275" s="31">
        <f t="shared" si="72"/>
        <v>0</v>
      </c>
      <c r="K275" s="31">
        <f t="shared" si="73"/>
        <v>0</v>
      </c>
      <c r="L275" s="31">
        <f t="shared" si="74"/>
        <v>100</v>
      </c>
      <c r="M275">
        <v>0</v>
      </c>
      <c r="N275">
        <v>0</v>
      </c>
      <c r="O275" s="15">
        <f t="shared" si="75"/>
        <v>0</v>
      </c>
      <c r="P275">
        <v>0</v>
      </c>
      <c r="Q275" s="29">
        <f t="shared" si="76"/>
        <v>0</v>
      </c>
      <c r="R275" s="31">
        <f t="shared" si="77"/>
        <v>0</v>
      </c>
      <c r="S275" s="31">
        <f t="shared" si="78"/>
        <v>0</v>
      </c>
      <c r="T275" s="31">
        <f t="shared" si="79"/>
        <v>0</v>
      </c>
      <c r="U275" s="31">
        <f t="shared" si="80"/>
        <v>0</v>
      </c>
      <c r="V275" s="31">
        <f t="shared" si="81"/>
        <v>0</v>
      </c>
      <c r="X275" s="15">
        <v>0</v>
      </c>
      <c r="Y275" s="15">
        <v>0</v>
      </c>
      <c r="Z275" s="15">
        <v>0</v>
      </c>
      <c r="AA275" s="39">
        <f t="shared" si="82"/>
        <v>0</v>
      </c>
      <c r="AB275" s="31">
        <f t="shared" si="68"/>
        <v>0</v>
      </c>
      <c r="AC275" s="31">
        <f t="shared" si="69"/>
        <v>0</v>
      </c>
      <c r="AE275" s="15">
        <v>0</v>
      </c>
      <c r="AF275" s="15">
        <v>0</v>
      </c>
      <c r="AG275" s="39">
        <f t="shared" si="83"/>
        <v>0</v>
      </c>
      <c r="AH275" s="39">
        <f t="shared" si="84"/>
        <v>0</v>
      </c>
    </row>
    <row r="276" spans="1:34" ht="15" x14ac:dyDescent="0.25">
      <c r="A276" s="40" t="s">
        <v>329</v>
      </c>
      <c r="B276" t="s">
        <v>675</v>
      </c>
      <c r="C276" t="s">
        <v>63</v>
      </c>
      <c r="D276">
        <v>5.87055899863</v>
      </c>
      <c r="E276">
        <v>0</v>
      </c>
      <c r="F276">
        <v>0</v>
      </c>
      <c r="G276">
        <v>0</v>
      </c>
      <c r="H276" s="29">
        <f t="shared" si="70"/>
        <v>5.87055899863</v>
      </c>
      <c r="I276" s="31">
        <f t="shared" si="71"/>
        <v>0</v>
      </c>
      <c r="J276" s="31">
        <f t="shared" si="72"/>
        <v>0</v>
      </c>
      <c r="K276" s="31">
        <f t="shared" si="73"/>
        <v>0</v>
      </c>
      <c r="L276" s="31">
        <f t="shared" si="74"/>
        <v>100</v>
      </c>
      <c r="M276">
        <v>0</v>
      </c>
      <c r="N276">
        <v>1.280431844E-2</v>
      </c>
      <c r="O276" s="15">
        <f t="shared" si="75"/>
        <v>1.280431844E-2</v>
      </c>
      <c r="P276">
        <v>0.10265181361</v>
      </c>
      <c r="Q276" s="29">
        <f t="shared" si="76"/>
        <v>0.11545613205000001</v>
      </c>
      <c r="R276" s="31">
        <f t="shared" si="77"/>
        <v>0</v>
      </c>
      <c r="S276" s="31">
        <f t="shared" si="78"/>
        <v>0.21811071897902937</v>
      </c>
      <c r="T276" s="31">
        <f t="shared" si="79"/>
        <v>0.21811071897902937</v>
      </c>
      <c r="U276" s="31">
        <f t="shared" si="80"/>
        <v>1.748586695644412</v>
      </c>
      <c r="V276" s="31">
        <f t="shared" si="81"/>
        <v>1.9666974146234413</v>
      </c>
      <c r="X276" s="15">
        <v>0</v>
      </c>
      <c r="Y276" s="15">
        <v>0</v>
      </c>
      <c r="Z276" s="15">
        <v>0</v>
      </c>
      <c r="AA276" s="39">
        <f t="shared" si="82"/>
        <v>0</v>
      </c>
      <c r="AB276" s="31">
        <f t="shared" si="68"/>
        <v>0</v>
      </c>
      <c r="AC276" s="31">
        <f t="shared" si="69"/>
        <v>0</v>
      </c>
      <c r="AE276" s="15">
        <v>2.240755732E-2</v>
      </c>
      <c r="AF276" s="15">
        <v>6.6157014119999996E-2</v>
      </c>
      <c r="AG276" s="39">
        <f t="shared" si="83"/>
        <v>0.38169375906500908</v>
      </c>
      <c r="AH276" s="39">
        <f t="shared" si="84"/>
        <v>1.1269286985351636</v>
      </c>
    </row>
    <row r="277" spans="1:34" ht="15" x14ac:dyDescent="0.25">
      <c r="A277" s="40" t="s">
        <v>243</v>
      </c>
      <c r="B277" t="s">
        <v>590</v>
      </c>
      <c r="C277" t="s">
        <v>63</v>
      </c>
      <c r="D277">
        <v>1.06681063552</v>
      </c>
      <c r="E277">
        <v>0</v>
      </c>
      <c r="F277">
        <v>0</v>
      </c>
      <c r="G277">
        <v>0</v>
      </c>
      <c r="H277" s="29">
        <f t="shared" si="70"/>
        <v>1.06681063552</v>
      </c>
      <c r="I277" s="31">
        <f t="shared" si="71"/>
        <v>0</v>
      </c>
      <c r="J277" s="31">
        <f t="shared" si="72"/>
        <v>0</v>
      </c>
      <c r="K277" s="31">
        <f t="shared" si="73"/>
        <v>0</v>
      </c>
      <c r="L277" s="31">
        <f t="shared" si="74"/>
        <v>100</v>
      </c>
      <c r="M277">
        <v>0</v>
      </c>
      <c r="N277">
        <v>1.08029722E-2</v>
      </c>
      <c r="O277" s="15">
        <f t="shared" si="75"/>
        <v>1.08029722E-2</v>
      </c>
      <c r="P277">
        <v>1.9144898069999999E-2</v>
      </c>
      <c r="Q277" s="29">
        <f t="shared" si="76"/>
        <v>2.9947870269999999E-2</v>
      </c>
      <c r="R277" s="31">
        <f t="shared" si="77"/>
        <v>0</v>
      </c>
      <c r="S277" s="31">
        <f t="shared" si="78"/>
        <v>1.012641966653647</v>
      </c>
      <c r="T277" s="31">
        <f t="shared" si="79"/>
        <v>1.012641966653647</v>
      </c>
      <c r="U277" s="31">
        <f t="shared" si="80"/>
        <v>1.7945919765477516</v>
      </c>
      <c r="V277" s="31">
        <f t="shared" si="81"/>
        <v>2.8072339432013989</v>
      </c>
      <c r="X277" s="15">
        <v>0</v>
      </c>
      <c r="Y277" s="15">
        <v>0</v>
      </c>
      <c r="Z277" s="15">
        <v>0</v>
      </c>
      <c r="AA277" s="39">
        <f t="shared" si="82"/>
        <v>0</v>
      </c>
      <c r="AB277" s="31">
        <f t="shared" si="68"/>
        <v>0</v>
      </c>
      <c r="AC277" s="31">
        <f t="shared" si="69"/>
        <v>0</v>
      </c>
      <c r="AE277" s="15">
        <v>1.208250795E-2</v>
      </c>
      <c r="AF277" s="15">
        <v>1.6490797339999998E-2</v>
      </c>
      <c r="AG277" s="39">
        <f t="shared" si="83"/>
        <v>1.1325822547795066</v>
      </c>
      <c r="AH277" s="39">
        <f t="shared" si="84"/>
        <v>1.5458036122748082</v>
      </c>
    </row>
    <row r="278" spans="1:34" ht="15" x14ac:dyDescent="0.25">
      <c r="A278" s="40" t="s">
        <v>160</v>
      </c>
      <c r="B278" t="s">
        <v>508</v>
      </c>
      <c r="C278" t="s">
        <v>64</v>
      </c>
      <c r="D278">
        <v>10.5525331715</v>
      </c>
      <c r="E278">
        <v>0</v>
      </c>
      <c r="F278">
        <v>0</v>
      </c>
      <c r="G278">
        <v>0</v>
      </c>
      <c r="H278" s="29">
        <f t="shared" si="70"/>
        <v>10.5525331715</v>
      </c>
      <c r="I278" s="31">
        <f t="shared" si="71"/>
        <v>0</v>
      </c>
      <c r="J278" s="31">
        <f t="shared" si="72"/>
        <v>0</v>
      </c>
      <c r="K278" s="31">
        <f t="shared" si="73"/>
        <v>0</v>
      </c>
      <c r="L278" s="31">
        <f t="shared" si="74"/>
        <v>100</v>
      </c>
      <c r="M278">
        <v>0.20207048926999999</v>
      </c>
      <c r="N278">
        <v>0.14785576440000001</v>
      </c>
      <c r="O278" s="15">
        <f t="shared" si="75"/>
        <v>0.34992625366999996</v>
      </c>
      <c r="P278">
        <v>0.88815459643000005</v>
      </c>
      <c r="Q278" s="29">
        <f t="shared" si="76"/>
        <v>1.2380808501</v>
      </c>
      <c r="R278" s="31">
        <f t="shared" si="77"/>
        <v>1.9149002991598885</v>
      </c>
      <c r="S278" s="31">
        <f t="shared" si="78"/>
        <v>1.4011400106215719</v>
      </c>
      <c r="T278" s="31">
        <f t="shared" si="79"/>
        <v>3.3160403097814601</v>
      </c>
      <c r="U278" s="31">
        <f t="shared" si="80"/>
        <v>8.4165060843277359</v>
      </c>
      <c r="V278" s="31">
        <f t="shared" si="81"/>
        <v>11.732546394109196</v>
      </c>
      <c r="X278" s="15">
        <v>0</v>
      </c>
      <c r="Y278" s="15">
        <v>0</v>
      </c>
      <c r="Z278" s="15">
        <v>0</v>
      </c>
      <c r="AA278" s="39">
        <f t="shared" si="82"/>
        <v>0</v>
      </c>
      <c r="AB278" s="31">
        <f t="shared" si="68"/>
        <v>0</v>
      </c>
      <c r="AC278" s="31">
        <f t="shared" si="69"/>
        <v>0</v>
      </c>
      <c r="AE278" s="15">
        <v>0.35290955069000002</v>
      </c>
      <c r="AF278" s="15">
        <v>0.53448318222000002</v>
      </c>
      <c r="AG278" s="39">
        <f t="shared" si="83"/>
        <v>3.3443112184961308</v>
      </c>
      <c r="AH278" s="39">
        <f t="shared" si="84"/>
        <v>5.0649751442006163</v>
      </c>
    </row>
    <row r="279" spans="1:34" ht="15" x14ac:dyDescent="0.25">
      <c r="A279" s="40" t="s">
        <v>135</v>
      </c>
      <c r="B279" t="s">
        <v>483</v>
      </c>
      <c r="C279" t="s">
        <v>63</v>
      </c>
      <c r="D279">
        <v>2.0971992695899999</v>
      </c>
      <c r="E279">
        <v>2.2205879199999998E-3</v>
      </c>
      <c r="F279">
        <v>3.9708078499999999E-3</v>
      </c>
      <c r="G279">
        <v>3.20768283E-3</v>
      </c>
      <c r="H279" s="29">
        <f t="shared" si="70"/>
        <v>2.0878001909899999</v>
      </c>
      <c r="I279" s="31">
        <f t="shared" si="71"/>
        <v>0.10588349672819228</v>
      </c>
      <c r="J279" s="31">
        <f t="shared" si="72"/>
        <v>0.18933860542380831</v>
      </c>
      <c r="K279" s="31">
        <f t="shared" si="73"/>
        <v>0.1529507890123907</v>
      </c>
      <c r="L279" s="31">
        <f t="shared" si="74"/>
        <v>99.55182710883561</v>
      </c>
      <c r="M279">
        <v>5.0231359200000004E-3</v>
      </c>
      <c r="N279">
        <v>4.149371651E-2</v>
      </c>
      <c r="O279" s="15">
        <f t="shared" si="75"/>
        <v>4.6516852429999998E-2</v>
      </c>
      <c r="P279">
        <v>0.15621656884999999</v>
      </c>
      <c r="Q279" s="29">
        <f t="shared" si="76"/>
        <v>0.20273342127999999</v>
      </c>
      <c r="R279" s="31">
        <f t="shared" si="77"/>
        <v>0.23951638706139819</v>
      </c>
      <c r="S279" s="31">
        <f t="shared" si="78"/>
        <v>1.9785299905293203</v>
      </c>
      <c r="T279" s="31">
        <f t="shared" si="79"/>
        <v>2.2180463775907184</v>
      </c>
      <c r="U279" s="31">
        <f t="shared" si="80"/>
        <v>7.4488185798643798</v>
      </c>
      <c r="V279" s="31">
        <f t="shared" si="81"/>
        <v>9.6668649574550987</v>
      </c>
      <c r="X279" s="15">
        <v>9.0249345999999994E-3</v>
      </c>
      <c r="Y279" s="15">
        <v>3.5703624999999998E-3</v>
      </c>
      <c r="Z279" s="15">
        <v>6.2833614500000003E-3</v>
      </c>
      <c r="AA279" s="39">
        <f t="shared" si="82"/>
        <v>0.43033271710820131</v>
      </c>
      <c r="AB279" s="31">
        <f t="shared" si="68"/>
        <v>0.1702443135362145</v>
      </c>
      <c r="AC279" s="31">
        <f t="shared" si="69"/>
        <v>0.29960726866114112</v>
      </c>
      <c r="AE279" s="15">
        <v>8.4630913939999997E-2</v>
      </c>
      <c r="AF279" s="15">
        <v>9.5519595750000005E-2</v>
      </c>
      <c r="AG279" s="39">
        <f t="shared" si="83"/>
        <v>4.0354254918534869</v>
      </c>
      <c r="AH279" s="39">
        <f t="shared" si="84"/>
        <v>4.5546265981998921</v>
      </c>
    </row>
    <row r="280" spans="1:34" ht="15" x14ac:dyDescent="0.25">
      <c r="A280" s="40" t="s">
        <v>248</v>
      </c>
      <c r="B280" t="s">
        <v>595</v>
      </c>
      <c r="C280" t="s">
        <v>63</v>
      </c>
      <c r="D280">
        <v>3.0080457081500001</v>
      </c>
      <c r="E280">
        <v>0</v>
      </c>
      <c r="F280">
        <v>0</v>
      </c>
      <c r="G280">
        <v>0</v>
      </c>
      <c r="H280" s="29">
        <f t="shared" si="70"/>
        <v>3.0080457081500001</v>
      </c>
      <c r="I280" s="31">
        <f t="shared" si="71"/>
        <v>0</v>
      </c>
      <c r="J280" s="31">
        <f t="shared" si="72"/>
        <v>0</v>
      </c>
      <c r="K280" s="31">
        <f t="shared" si="73"/>
        <v>0</v>
      </c>
      <c r="L280" s="31">
        <f t="shared" si="74"/>
        <v>100</v>
      </c>
      <c r="M280">
        <v>4.7001159000000002E-4</v>
      </c>
      <c r="N280">
        <v>1.1101075950000001E-2</v>
      </c>
      <c r="O280" s="15">
        <f t="shared" si="75"/>
        <v>1.157108754E-2</v>
      </c>
      <c r="P280">
        <v>1.756269475E-2</v>
      </c>
      <c r="Q280" s="29">
        <f t="shared" si="76"/>
        <v>2.913378229E-2</v>
      </c>
      <c r="R280" s="31">
        <f t="shared" si="77"/>
        <v>1.5625147873469823E-2</v>
      </c>
      <c r="S280" s="31">
        <f t="shared" si="78"/>
        <v>0.3690461192103146</v>
      </c>
      <c r="T280" s="31">
        <f t="shared" si="79"/>
        <v>0.38467126708378441</v>
      </c>
      <c r="U280" s="31">
        <f t="shared" si="80"/>
        <v>0.58385730982796002</v>
      </c>
      <c r="V280" s="31">
        <f t="shared" si="81"/>
        <v>0.96852857691174432</v>
      </c>
      <c r="X280" s="15">
        <v>0</v>
      </c>
      <c r="Y280" s="15">
        <v>0</v>
      </c>
      <c r="Z280" s="15">
        <v>0</v>
      </c>
      <c r="AA280" s="39">
        <f t="shared" si="82"/>
        <v>0</v>
      </c>
      <c r="AB280" s="31">
        <f t="shared" si="68"/>
        <v>0</v>
      </c>
      <c r="AC280" s="31">
        <f t="shared" si="69"/>
        <v>0</v>
      </c>
      <c r="AE280" s="15">
        <v>1.2380439720000001E-2</v>
      </c>
      <c r="AF280" s="15">
        <v>6.2015680699999999E-3</v>
      </c>
      <c r="AG280" s="39">
        <f t="shared" si="83"/>
        <v>0.41157751314936586</v>
      </c>
      <c r="AH280" s="39">
        <f t="shared" si="84"/>
        <v>0.20616601846166993</v>
      </c>
    </row>
    <row r="281" spans="1:34" ht="15" x14ac:dyDescent="0.25">
      <c r="A281" s="40" t="s">
        <v>118</v>
      </c>
      <c r="B281" t="s">
        <v>466</v>
      </c>
      <c r="C281" t="s">
        <v>63</v>
      </c>
      <c r="D281">
        <v>4.3198679060499998</v>
      </c>
      <c r="E281">
        <v>0</v>
      </c>
      <c r="F281">
        <v>4.3198679060499998</v>
      </c>
      <c r="G281">
        <v>0</v>
      </c>
      <c r="H281" s="29">
        <f t="shared" si="70"/>
        <v>0</v>
      </c>
      <c r="I281" s="31">
        <f t="shared" si="71"/>
        <v>0</v>
      </c>
      <c r="J281" s="31">
        <f t="shared" si="72"/>
        <v>100</v>
      </c>
      <c r="K281" s="31">
        <f t="shared" si="73"/>
        <v>0</v>
      </c>
      <c r="L281" s="31">
        <f t="shared" si="74"/>
        <v>0</v>
      </c>
      <c r="M281">
        <v>8.3457051900000002E-3</v>
      </c>
      <c r="N281">
        <v>5.6914067400000001E-3</v>
      </c>
      <c r="O281" s="15">
        <f t="shared" si="75"/>
        <v>1.403711193E-2</v>
      </c>
      <c r="P281">
        <v>0.16964165715999999</v>
      </c>
      <c r="Q281" s="29">
        <f t="shared" si="76"/>
        <v>0.18367876909</v>
      </c>
      <c r="R281" s="31">
        <f t="shared" si="77"/>
        <v>0.19319352747596269</v>
      </c>
      <c r="S281" s="31">
        <f t="shared" si="78"/>
        <v>0.13174955493498197</v>
      </c>
      <c r="T281" s="31">
        <f t="shared" si="79"/>
        <v>0.32494308241094466</v>
      </c>
      <c r="U281" s="31">
        <f t="shared" si="80"/>
        <v>3.9270102894214864</v>
      </c>
      <c r="V281" s="31">
        <f t="shared" si="81"/>
        <v>4.2519533718324309</v>
      </c>
      <c r="X281" s="15">
        <v>4.3198679060499998</v>
      </c>
      <c r="Y281" s="15">
        <v>0</v>
      </c>
      <c r="Z281" s="15">
        <v>0</v>
      </c>
      <c r="AA281" s="39">
        <f t="shared" si="82"/>
        <v>100</v>
      </c>
      <c r="AB281" s="31">
        <f t="shared" si="68"/>
        <v>0</v>
      </c>
      <c r="AC281" s="31">
        <f t="shared" si="69"/>
        <v>0</v>
      </c>
      <c r="AE281" s="15">
        <v>5.8131788599999996E-3</v>
      </c>
      <c r="AF281" s="15">
        <v>8.6765821810000004E-2</v>
      </c>
      <c r="AG281" s="39">
        <f t="shared" si="83"/>
        <v>0.13456844020296568</v>
      </c>
      <c r="AH281" s="39">
        <f t="shared" si="84"/>
        <v>2.008529512869687</v>
      </c>
    </row>
    <row r="282" spans="1:34" ht="15" x14ac:dyDescent="0.25">
      <c r="A282" s="40" t="s">
        <v>250</v>
      </c>
      <c r="B282" t="s">
        <v>597</v>
      </c>
      <c r="C282" t="s">
        <v>51</v>
      </c>
      <c r="D282">
        <v>68.643836269900007</v>
      </c>
      <c r="E282">
        <v>50.063498261040003</v>
      </c>
      <c r="F282">
        <v>8.5233288413300006</v>
      </c>
      <c r="G282">
        <v>4.5765630179699999</v>
      </c>
      <c r="H282" s="29">
        <f t="shared" si="70"/>
        <v>5.4804461495600032</v>
      </c>
      <c r="I282" s="31">
        <f t="shared" si="71"/>
        <v>72.9322558025397</v>
      </c>
      <c r="J282" s="31">
        <f t="shared" si="72"/>
        <v>12.4167431549385</v>
      </c>
      <c r="K282" s="31">
        <f t="shared" si="73"/>
        <v>6.6671142911877164</v>
      </c>
      <c r="L282" s="31">
        <f t="shared" si="74"/>
        <v>7.9838867513340777</v>
      </c>
      <c r="M282">
        <v>1.3532537715799999</v>
      </c>
      <c r="N282">
        <v>1.2600001459500001</v>
      </c>
      <c r="O282" s="15">
        <f t="shared" si="75"/>
        <v>2.6132539175299998</v>
      </c>
      <c r="P282">
        <v>6.4461893976800004</v>
      </c>
      <c r="Q282" s="29">
        <f t="shared" si="76"/>
        <v>9.0594433152100002</v>
      </c>
      <c r="R282" s="31">
        <f t="shared" si="77"/>
        <v>1.9714133782662659</v>
      </c>
      <c r="S282" s="31">
        <f t="shared" si="78"/>
        <v>1.8355619592643659</v>
      </c>
      <c r="T282" s="31">
        <f t="shared" si="79"/>
        <v>3.806975337530631</v>
      </c>
      <c r="U282" s="31">
        <f t="shared" si="80"/>
        <v>9.3907767222308109</v>
      </c>
      <c r="V282" s="31">
        <f t="shared" si="81"/>
        <v>13.197752059761442</v>
      </c>
      <c r="X282" s="15">
        <v>58.571803825810001</v>
      </c>
      <c r="Y282" s="15">
        <v>4.5915980730800001</v>
      </c>
      <c r="Z282" s="15">
        <v>1.74548023698</v>
      </c>
      <c r="AA282" s="39">
        <f t="shared" si="82"/>
        <v>85.327113122745814</v>
      </c>
      <c r="AB282" s="31">
        <f t="shared" si="68"/>
        <v>6.6890172848532856</v>
      </c>
      <c r="AC282" s="31">
        <f t="shared" si="69"/>
        <v>2.5428069464488607</v>
      </c>
      <c r="AE282" s="15">
        <v>3.47107209685</v>
      </c>
      <c r="AF282" s="15">
        <v>4.3727261836900002</v>
      </c>
      <c r="AG282" s="39">
        <f t="shared" si="83"/>
        <v>5.056640603829492</v>
      </c>
      <c r="AH282" s="39">
        <f t="shared" si="84"/>
        <v>6.3701658026467562</v>
      </c>
    </row>
    <row r="283" spans="1:34" ht="15" x14ac:dyDescent="0.25">
      <c r="A283" s="40" t="s">
        <v>213</v>
      </c>
      <c r="B283" t="s">
        <v>561</v>
      </c>
      <c r="C283" t="s">
        <v>64</v>
      </c>
      <c r="D283">
        <v>48.815616547499999</v>
      </c>
      <c r="E283">
        <v>1.21166866601</v>
      </c>
      <c r="F283">
        <v>1.04090072789</v>
      </c>
      <c r="G283">
        <v>18.373648002820001</v>
      </c>
      <c r="H283" s="29">
        <f t="shared" si="70"/>
        <v>28.189399150780002</v>
      </c>
      <c r="I283" s="31">
        <f t="shared" si="71"/>
        <v>2.4821332837842718</v>
      </c>
      <c r="J283" s="31">
        <f t="shared" si="72"/>
        <v>2.1323109314355424</v>
      </c>
      <c r="K283" s="31">
        <f t="shared" si="73"/>
        <v>37.638873176868586</v>
      </c>
      <c r="L283" s="31">
        <f t="shared" si="74"/>
        <v>57.746682607911602</v>
      </c>
      <c r="M283">
        <v>3.06967766035</v>
      </c>
      <c r="N283">
        <v>2.03952410067</v>
      </c>
      <c r="O283" s="15">
        <f t="shared" si="75"/>
        <v>5.1092017610199996</v>
      </c>
      <c r="P283">
        <v>6.2596314765200001</v>
      </c>
      <c r="Q283" s="29">
        <f t="shared" si="76"/>
        <v>11.368833237539999</v>
      </c>
      <c r="R283" s="31">
        <f t="shared" si="77"/>
        <v>6.2883107444992579</v>
      </c>
      <c r="S283" s="31">
        <f t="shared" si="78"/>
        <v>4.178015653424028</v>
      </c>
      <c r="T283" s="31">
        <f t="shared" si="79"/>
        <v>10.466326397923284</v>
      </c>
      <c r="U283" s="31">
        <f t="shared" si="80"/>
        <v>12.823010174272961</v>
      </c>
      <c r="V283" s="31">
        <f t="shared" si="81"/>
        <v>23.289336572196241</v>
      </c>
      <c r="X283" s="15">
        <v>1.9677465273000001</v>
      </c>
      <c r="Y283" s="15">
        <v>18.521037181370001</v>
      </c>
      <c r="Z283" s="15">
        <v>0.83937263654000005</v>
      </c>
      <c r="AA283" s="39">
        <f t="shared" si="82"/>
        <v>4.0309775159457137</v>
      </c>
      <c r="AB283" s="31">
        <f t="shared" si="68"/>
        <v>37.940803560983646</v>
      </c>
      <c r="AC283" s="31">
        <f t="shared" si="69"/>
        <v>1.7194756430521554</v>
      </c>
      <c r="AE283" s="15">
        <v>4.2164249170300003</v>
      </c>
      <c r="AF283" s="15">
        <v>3.9717372651999998</v>
      </c>
      <c r="AG283" s="39">
        <f t="shared" si="83"/>
        <v>8.6374509127160373</v>
      </c>
      <c r="AH283" s="39">
        <f t="shared" si="84"/>
        <v>8.1362021953267849</v>
      </c>
    </row>
    <row r="284" spans="1:34" ht="15" x14ac:dyDescent="0.25">
      <c r="A284" s="40" t="s">
        <v>228</v>
      </c>
      <c r="B284" t="s">
        <v>576</v>
      </c>
      <c r="C284" t="s">
        <v>64</v>
      </c>
      <c r="D284">
        <v>35.400325807900003</v>
      </c>
      <c r="E284">
        <v>0.51437789615999996</v>
      </c>
      <c r="F284">
        <v>0.63514297683999998</v>
      </c>
      <c r="G284">
        <v>0.10269396799</v>
      </c>
      <c r="H284" s="29">
        <f t="shared" si="70"/>
        <v>34.148110966910004</v>
      </c>
      <c r="I284" s="31">
        <f t="shared" si="71"/>
        <v>1.4530315312668971</v>
      </c>
      <c r="J284" s="31">
        <f t="shared" si="72"/>
        <v>1.7941726872419357</v>
      </c>
      <c r="K284" s="31">
        <f t="shared" si="73"/>
        <v>0.2900932848676851</v>
      </c>
      <c r="L284" s="31">
        <f t="shared" si="74"/>
        <v>96.462702496623493</v>
      </c>
      <c r="M284">
        <v>1.64846995272</v>
      </c>
      <c r="N284">
        <v>0.90882282882999998</v>
      </c>
      <c r="O284" s="15">
        <f t="shared" si="75"/>
        <v>2.5572927815500002</v>
      </c>
      <c r="P284">
        <v>2.5445417736399998</v>
      </c>
      <c r="Q284" s="29">
        <f t="shared" si="76"/>
        <v>5.10183455519</v>
      </c>
      <c r="R284" s="31">
        <f t="shared" si="77"/>
        <v>4.6566519236727597</v>
      </c>
      <c r="S284" s="31">
        <f t="shared" si="78"/>
        <v>2.5672724984558912</v>
      </c>
      <c r="T284" s="31">
        <f t="shared" si="79"/>
        <v>7.2239244221286514</v>
      </c>
      <c r="U284" s="31">
        <f t="shared" si="80"/>
        <v>7.1879049572819333</v>
      </c>
      <c r="V284" s="31">
        <f t="shared" si="81"/>
        <v>14.411829379410584</v>
      </c>
      <c r="X284" s="15">
        <v>0.90520241879999996</v>
      </c>
      <c r="Y284" s="15">
        <v>0.1026939675</v>
      </c>
      <c r="Z284" s="15">
        <v>0</v>
      </c>
      <c r="AA284" s="39">
        <f t="shared" si="82"/>
        <v>2.5570454456043263</v>
      </c>
      <c r="AB284" s="31">
        <f t="shared" si="68"/>
        <v>0.29009328348351704</v>
      </c>
      <c r="AC284" s="31">
        <f t="shared" si="69"/>
        <v>0</v>
      </c>
      <c r="AE284" s="15">
        <v>1.8059029316499999</v>
      </c>
      <c r="AF284" s="15">
        <v>1.4526958086699999</v>
      </c>
      <c r="AG284" s="39">
        <f t="shared" si="83"/>
        <v>5.101373759805881</v>
      </c>
      <c r="AH284" s="39">
        <f t="shared" si="84"/>
        <v>4.1036227083136438</v>
      </c>
    </row>
    <row r="285" spans="1:34" ht="15" x14ac:dyDescent="0.25">
      <c r="A285" s="40" t="s">
        <v>326</v>
      </c>
      <c r="B285" t="s">
        <v>673</v>
      </c>
      <c r="C285" t="s">
        <v>64</v>
      </c>
      <c r="D285">
        <v>347.07789271600001</v>
      </c>
      <c r="E285">
        <v>6.0580571982100002</v>
      </c>
      <c r="F285">
        <v>0.39416229458000002</v>
      </c>
      <c r="G285">
        <v>0.60240854086999995</v>
      </c>
      <c r="H285" s="29">
        <f t="shared" si="70"/>
        <v>340.02326468234003</v>
      </c>
      <c r="I285" s="31">
        <f t="shared" si="71"/>
        <v>1.7454460008396635</v>
      </c>
      <c r="J285" s="31">
        <f t="shared" si="72"/>
        <v>0.113565946680023</v>
      </c>
      <c r="K285" s="31">
        <f t="shared" si="73"/>
        <v>0.17356580569161367</v>
      </c>
      <c r="L285" s="31">
        <f t="shared" si="74"/>
        <v>97.967422246788701</v>
      </c>
      <c r="M285">
        <v>0.41747804208</v>
      </c>
      <c r="N285">
        <v>1.02849119486</v>
      </c>
      <c r="O285" s="15">
        <f t="shared" si="75"/>
        <v>1.4459692369399999</v>
      </c>
      <c r="P285">
        <v>3.6831503866799999</v>
      </c>
      <c r="Q285" s="29">
        <f t="shared" si="76"/>
        <v>5.1291196236199994</v>
      </c>
      <c r="R285" s="31">
        <f t="shared" si="77"/>
        <v>0.1202836743110013</v>
      </c>
      <c r="S285" s="31">
        <f t="shared" si="78"/>
        <v>0.29632863874207432</v>
      </c>
      <c r="T285" s="31">
        <f t="shared" si="79"/>
        <v>0.41661231305307561</v>
      </c>
      <c r="U285" s="31">
        <f t="shared" si="80"/>
        <v>1.0611884144674621</v>
      </c>
      <c r="V285" s="31">
        <f t="shared" si="81"/>
        <v>1.4778007275205376</v>
      </c>
      <c r="X285" s="15">
        <v>6.4052004920899996</v>
      </c>
      <c r="Y285" s="15">
        <v>0.62069190628000004</v>
      </c>
      <c r="Z285" s="15">
        <v>0</v>
      </c>
      <c r="AA285" s="39">
        <f t="shared" si="82"/>
        <v>1.8454648442074988</v>
      </c>
      <c r="AB285" s="31">
        <f t="shared" si="68"/>
        <v>0.17883360459027781</v>
      </c>
      <c r="AC285" s="31">
        <f t="shared" si="69"/>
        <v>0</v>
      </c>
      <c r="AE285" s="15">
        <v>1.2593217511399999</v>
      </c>
      <c r="AF285" s="15">
        <v>2.4680160235000002</v>
      </c>
      <c r="AG285" s="39">
        <f t="shared" si="83"/>
        <v>0.36283548378301717</v>
      </c>
      <c r="AH285" s="39">
        <f t="shared" si="84"/>
        <v>0.71108419040664139</v>
      </c>
    </row>
    <row r="286" spans="1:34" ht="15" x14ac:dyDescent="0.25">
      <c r="A286" s="40" t="s">
        <v>333</v>
      </c>
      <c r="B286" t="s">
        <v>679</v>
      </c>
      <c r="C286" t="s">
        <v>63</v>
      </c>
      <c r="D286">
        <v>0.41978991888599998</v>
      </c>
      <c r="E286">
        <v>0</v>
      </c>
      <c r="F286">
        <v>0</v>
      </c>
      <c r="G286">
        <v>0</v>
      </c>
      <c r="H286" s="29">
        <f t="shared" si="70"/>
        <v>0.41978991888599998</v>
      </c>
      <c r="I286" s="31">
        <f t="shared" si="71"/>
        <v>0</v>
      </c>
      <c r="J286" s="31">
        <f t="shared" si="72"/>
        <v>0</v>
      </c>
      <c r="K286" s="31">
        <f t="shared" si="73"/>
        <v>0</v>
      </c>
      <c r="L286" s="31">
        <f t="shared" si="74"/>
        <v>100</v>
      </c>
      <c r="M286">
        <v>0</v>
      </c>
      <c r="N286">
        <v>0</v>
      </c>
      <c r="O286" s="15">
        <f t="shared" si="75"/>
        <v>0</v>
      </c>
      <c r="P286">
        <v>8.1027184E-4</v>
      </c>
      <c r="Q286" s="29">
        <f t="shared" si="76"/>
        <v>8.1027184E-4</v>
      </c>
      <c r="R286" s="31">
        <f t="shared" si="77"/>
        <v>0</v>
      </c>
      <c r="S286" s="31">
        <f t="shared" si="78"/>
        <v>0</v>
      </c>
      <c r="T286" s="31">
        <f t="shared" si="79"/>
        <v>0</v>
      </c>
      <c r="U286" s="31">
        <f t="shared" si="80"/>
        <v>0.19301841315061236</v>
      </c>
      <c r="V286" s="31">
        <f t="shared" si="81"/>
        <v>0.19301841315061236</v>
      </c>
      <c r="X286" s="15">
        <v>0</v>
      </c>
      <c r="Y286" s="15">
        <v>0</v>
      </c>
      <c r="Z286" s="15">
        <v>0</v>
      </c>
      <c r="AA286" s="39">
        <f t="shared" si="82"/>
        <v>0</v>
      </c>
      <c r="AB286" s="31">
        <f t="shared" si="68"/>
        <v>0</v>
      </c>
      <c r="AC286" s="31">
        <f t="shared" si="69"/>
        <v>0</v>
      </c>
      <c r="AE286" s="15">
        <v>2.0186389000000001E-4</v>
      </c>
      <c r="AF286" s="15">
        <v>6.0840964000000001E-4</v>
      </c>
      <c r="AG286" s="39">
        <f t="shared" si="83"/>
        <v>4.8086883681172692E-2</v>
      </c>
      <c r="AH286" s="39">
        <f t="shared" si="84"/>
        <v>0.14493193205176097</v>
      </c>
    </row>
    <row r="287" spans="1:34" ht="15" x14ac:dyDescent="0.25">
      <c r="A287" s="40" t="s">
        <v>344</v>
      </c>
      <c r="B287" t="s">
        <v>690</v>
      </c>
      <c r="C287" t="s">
        <v>63</v>
      </c>
      <c r="D287">
        <v>0.83571836635800001</v>
      </c>
      <c r="E287">
        <v>0</v>
      </c>
      <c r="F287">
        <v>0</v>
      </c>
      <c r="G287">
        <v>0</v>
      </c>
      <c r="H287" s="29">
        <f t="shared" si="70"/>
        <v>0.83571836635800001</v>
      </c>
      <c r="I287" s="31">
        <f t="shared" si="71"/>
        <v>0</v>
      </c>
      <c r="J287" s="31">
        <f t="shared" si="72"/>
        <v>0</v>
      </c>
      <c r="K287" s="31">
        <f t="shared" si="73"/>
        <v>0</v>
      </c>
      <c r="L287" s="31">
        <f t="shared" si="74"/>
        <v>100</v>
      </c>
      <c r="M287">
        <v>0</v>
      </c>
      <c r="N287">
        <v>2.1884943000000001E-4</v>
      </c>
      <c r="O287" s="15">
        <f t="shared" si="75"/>
        <v>2.1884943000000001E-4</v>
      </c>
      <c r="P287">
        <v>1.13549061E-3</v>
      </c>
      <c r="Q287" s="29">
        <f t="shared" si="76"/>
        <v>1.3543400399999999E-3</v>
      </c>
      <c r="R287" s="31">
        <f t="shared" si="77"/>
        <v>0</v>
      </c>
      <c r="S287" s="31">
        <f t="shared" si="78"/>
        <v>2.6186983415684633E-2</v>
      </c>
      <c r="T287" s="31">
        <f t="shared" si="79"/>
        <v>2.6186983415684633E-2</v>
      </c>
      <c r="U287" s="31">
        <f t="shared" si="80"/>
        <v>0.13587000785305051</v>
      </c>
      <c r="V287" s="31">
        <f t="shared" si="81"/>
        <v>0.16205699126873513</v>
      </c>
      <c r="X287" s="15">
        <v>0</v>
      </c>
      <c r="Y287" s="15">
        <v>0</v>
      </c>
      <c r="Z287" s="15">
        <v>0</v>
      </c>
      <c r="AA287" s="39">
        <f t="shared" si="82"/>
        <v>0</v>
      </c>
      <c r="AB287" s="31">
        <f t="shared" si="68"/>
        <v>0</v>
      </c>
      <c r="AC287" s="31">
        <f t="shared" si="69"/>
        <v>0</v>
      </c>
      <c r="AE287" s="15">
        <v>5.9280420000000001E-4</v>
      </c>
      <c r="AF287" s="15">
        <v>7.6153649000000004E-4</v>
      </c>
      <c r="AG287" s="39">
        <f t="shared" si="83"/>
        <v>7.093348954186536E-2</v>
      </c>
      <c r="AH287" s="39">
        <f t="shared" si="84"/>
        <v>9.1123579504267777E-2</v>
      </c>
    </row>
    <row r="288" spans="1:34" ht="15" x14ac:dyDescent="0.25">
      <c r="A288" s="40" t="s">
        <v>347</v>
      </c>
      <c r="B288" t="s">
        <v>693</v>
      </c>
      <c r="C288" t="s">
        <v>63</v>
      </c>
      <c r="D288">
        <v>19.938652815400001</v>
      </c>
      <c r="E288">
        <v>0</v>
      </c>
      <c r="F288">
        <v>0</v>
      </c>
      <c r="G288">
        <v>0</v>
      </c>
      <c r="H288" s="29">
        <f t="shared" si="70"/>
        <v>19.938652815400001</v>
      </c>
      <c r="I288" s="31">
        <f t="shared" si="71"/>
        <v>0</v>
      </c>
      <c r="J288" s="31">
        <f t="shared" si="72"/>
        <v>0</v>
      </c>
      <c r="K288" s="31">
        <f t="shared" si="73"/>
        <v>0</v>
      </c>
      <c r="L288" s="31">
        <f t="shared" si="74"/>
        <v>100</v>
      </c>
      <c r="M288">
        <v>9.1284033449999996E-2</v>
      </c>
      <c r="N288">
        <v>7.1010798449999996E-2</v>
      </c>
      <c r="O288" s="15">
        <f t="shared" si="75"/>
        <v>0.16229483189999999</v>
      </c>
      <c r="P288">
        <v>0.40678754516999999</v>
      </c>
      <c r="Q288" s="29">
        <f t="shared" si="76"/>
        <v>0.56908237706999998</v>
      </c>
      <c r="R288" s="31">
        <f t="shared" si="77"/>
        <v>0.45782447939258475</v>
      </c>
      <c r="S288" s="31">
        <f t="shared" si="78"/>
        <v>0.35614642126249091</v>
      </c>
      <c r="T288" s="31">
        <f t="shared" si="79"/>
        <v>0.81397090065507571</v>
      </c>
      <c r="U288" s="31">
        <f t="shared" si="80"/>
        <v>2.0401957390812773</v>
      </c>
      <c r="V288" s="31">
        <f t="shared" si="81"/>
        <v>2.854166639736353</v>
      </c>
      <c r="X288" s="15">
        <v>0</v>
      </c>
      <c r="Y288" s="15">
        <v>0</v>
      </c>
      <c r="Z288" s="15">
        <v>0</v>
      </c>
      <c r="AA288" s="39">
        <f t="shared" si="82"/>
        <v>0</v>
      </c>
      <c r="AB288" s="31">
        <f t="shared" si="68"/>
        <v>0</v>
      </c>
      <c r="AC288" s="31">
        <f t="shared" si="69"/>
        <v>0</v>
      </c>
      <c r="AE288" s="15">
        <v>0.16903458596000001</v>
      </c>
      <c r="AF288" s="15">
        <v>0.29795897985000003</v>
      </c>
      <c r="AG288" s="39">
        <f t="shared" si="83"/>
        <v>0.84777335522610087</v>
      </c>
      <c r="AH288" s="39">
        <f t="shared" si="84"/>
        <v>1.4943786955348644</v>
      </c>
    </row>
    <row r="289" spans="1:34" ht="15" x14ac:dyDescent="0.25">
      <c r="A289" s="40" t="s">
        <v>341</v>
      </c>
      <c r="B289" t="s">
        <v>687</v>
      </c>
      <c r="C289" t="s">
        <v>63</v>
      </c>
      <c r="D289">
        <v>0.94192851402199995</v>
      </c>
      <c r="E289">
        <v>0</v>
      </c>
      <c r="F289">
        <v>0</v>
      </c>
      <c r="G289">
        <v>0</v>
      </c>
      <c r="H289" s="29">
        <f t="shared" si="70"/>
        <v>0.94192851402199995</v>
      </c>
      <c r="I289" s="31">
        <f t="shared" si="71"/>
        <v>0</v>
      </c>
      <c r="J289" s="31">
        <f t="shared" si="72"/>
        <v>0</v>
      </c>
      <c r="K289" s="31">
        <f t="shared" si="73"/>
        <v>0</v>
      </c>
      <c r="L289" s="31">
        <f t="shared" si="74"/>
        <v>100</v>
      </c>
      <c r="M289">
        <v>0</v>
      </c>
      <c r="N289">
        <v>4.8545898000000001E-4</v>
      </c>
      <c r="O289" s="15">
        <f t="shared" si="75"/>
        <v>4.8545898000000001E-4</v>
      </c>
      <c r="P289">
        <v>1.711636347E-2</v>
      </c>
      <c r="Q289" s="29">
        <f t="shared" si="76"/>
        <v>1.7601822449999999E-2</v>
      </c>
      <c r="R289" s="31">
        <f t="shared" si="77"/>
        <v>0</v>
      </c>
      <c r="S289" s="31">
        <f t="shared" si="78"/>
        <v>5.1538834717627144E-2</v>
      </c>
      <c r="T289" s="31">
        <f t="shared" si="79"/>
        <v>5.1538834717627144E-2</v>
      </c>
      <c r="U289" s="31">
        <f t="shared" si="80"/>
        <v>1.8171616226919132</v>
      </c>
      <c r="V289" s="31">
        <f t="shared" si="81"/>
        <v>1.8687004574095403</v>
      </c>
      <c r="X289" s="15">
        <v>0</v>
      </c>
      <c r="Y289" s="15">
        <v>0</v>
      </c>
      <c r="Z289" s="15">
        <v>0</v>
      </c>
      <c r="AA289" s="39">
        <f t="shared" si="82"/>
        <v>0</v>
      </c>
      <c r="AB289" s="31">
        <f t="shared" si="68"/>
        <v>0</v>
      </c>
      <c r="AC289" s="31">
        <f t="shared" si="69"/>
        <v>0</v>
      </c>
      <c r="AE289" s="15">
        <v>1.1517043299999999E-3</v>
      </c>
      <c r="AF289" s="15">
        <v>1.3124322880000001E-2</v>
      </c>
      <c r="AG289" s="39">
        <f t="shared" si="83"/>
        <v>0.12227088498279609</v>
      </c>
      <c r="AH289" s="39">
        <f t="shared" si="84"/>
        <v>1.3933459582786836</v>
      </c>
    </row>
    <row r="290" spans="1:34" ht="15" x14ac:dyDescent="0.25">
      <c r="A290" s="40" t="s">
        <v>346</v>
      </c>
      <c r="B290" t="s">
        <v>692</v>
      </c>
      <c r="C290" t="s">
        <v>63</v>
      </c>
      <c r="D290">
        <v>1.4531288899999999</v>
      </c>
      <c r="E290">
        <v>0.19646315634</v>
      </c>
      <c r="F290">
        <v>2.34434443E-3</v>
      </c>
      <c r="G290">
        <v>0.34613547878000001</v>
      </c>
      <c r="H290" s="29">
        <f t="shared" si="70"/>
        <v>0.90818591044999986</v>
      </c>
      <c r="I290" s="31">
        <f t="shared" si="71"/>
        <v>13.520008974565222</v>
      </c>
      <c r="J290" s="31">
        <f t="shared" si="72"/>
        <v>0.16133079771058711</v>
      </c>
      <c r="K290" s="31">
        <f t="shared" si="73"/>
        <v>23.820012193137256</v>
      </c>
      <c r="L290" s="31">
        <f t="shared" si="74"/>
        <v>62.498648034586935</v>
      </c>
      <c r="M290">
        <v>0.31473405139999999</v>
      </c>
      <c r="N290">
        <v>9.3461248189999999E-2</v>
      </c>
      <c r="O290" s="15">
        <f t="shared" si="75"/>
        <v>0.40819529959</v>
      </c>
      <c r="P290">
        <v>0.58447071237000003</v>
      </c>
      <c r="Q290" s="29">
        <f t="shared" si="76"/>
        <v>0.99266601196000004</v>
      </c>
      <c r="R290" s="31">
        <f t="shared" si="77"/>
        <v>21.659059534629442</v>
      </c>
      <c r="S290" s="31">
        <f t="shared" si="78"/>
        <v>6.4317245932671536</v>
      </c>
      <c r="T290" s="31">
        <f t="shared" si="79"/>
        <v>28.090784127896601</v>
      </c>
      <c r="U290" s="31">
        <f t="shared" si="80"/>
        <v>40.221532748550615</v>
      </c>
      <c r="V290" s="31">
        <f t="shared" si="81"/>
        <v>68.312316876447227</v>
      </c>
      <c r="X290" s="15">
        <v>0.13309854815</v>
      </c>
      <c r="Y290" s="15">
        <v>0.38929056348000002</v>
      </c>
      <c r="Z290" s="15">
        <v>1.17007E-6</v>
      </c>
      <c r="AA290" s="39">
        <f t="shared" si="82"/>
        <v>9.1594454604780449</v>
      </c>
      <c r="AB290" s="31">
        <f t="shared" si="68"/>
        <v>26.789816523433103</v>
      </c>
      <c r="AC290" s="31">
        <f t="shared" si="69"/>
        <v>8.0520730683428918E-5</v>
      </c>
      <c r="AE290" s="15">
        <v>0.17310064097</v>
      </c>
      <c r="AF290" s="15">
        <v>0.41329817878000003</v>
      </c>
      <c r="AG290" s="39">
        <f t="shared" si="83"/>
        <v>11.912270285260105</v>
      </c>
      <c r="AH290" s="39">
        <f t="shared" si="84"/>
        <v>28.44194906757377</v>
      </c>
    </row>
    <row r="291" spans="1:34" ht="15" x14ac:dyDescent="0.25">
      <c r="A291" s="40" t="s">
        <v>251</v>
      </c>
      <c r="B291" t="s">
        <v>598</v>
      </c>
      <c r="C291" t="s">
        <v>63</v>
      </c>
      <c r="D291">
        <v>3.5403003052600002</v>
      </c>
      <c r="E291">
        <v>5.5468287000000002E-4</v>
      </c>
      <c r="F291">
        <v>3.6405216099999999E-2</v>
      </c>
      <c r="G291">
        <v>1.635243439E-2</v>
      </c>
      <c r="H291" s="29">
        <f t="shared" si="70"/>
        <v>3.4869879719000005</v>
      </c>
      <c r="I291" s="31">
        <f t="shared" si="71"/>
        <v>1.5667678506704082E-2</v>
      </c>
      <c r="J291" s="31">
        <f t="shared" si="72"/>
        <v>1.0283087015502881</v>
      </c>
      <c r="K291" s="31">
        <f t="shared" si="73"/>
        <v>0.46189399147028221</v>
      </c>
      <c r="L291" s="31">
        <f t="shared" si="74"/>
        <v>98.494129628472734</v>
      </c>
      <c r="M291">
        <v>6.5831545700000002E-3</v>
      </c>
      <c r="N291">
        <v>1.8039979920000001E-2</v>
      </c>
      <c r="O291" s="15">
        <f t="shared" si="75"/>
        <v>2.462313449E-2</v>
      </c>
      <c r="P291">
        <v>0.24470318595000001</v>
      </c>
      <c r="Q291" s="29">
        <f t="shared" si="76"/>
        <v>0.26932632043999999</v>
      </c>
      <c r="R291" s="31">
        <f t="shared" si="77"/>
        <v>0.18594904393333753</v>
      </c>
      <c r="S291" s="31">
        <f t="shared" si="78"/>
        <v>0.50956072548978704</v>
      </c>
      <c r="T291" s="31">
        <f t="shared" si="79"/>
        <v>0.69550976942312448</v>
      </c>
      <c r="U291" s="31">
        <f t="shared" si="80"/>
        <v>6.9119330240553971</v>
      </c>
      <c r="V291" s="31">
        <f t="shared" si="81"/>
        <v>7.6074427934785218</v>
      </c>
      <c r="X291" s="15">
        <v>3.9135678829999999E-2</v>
      </c>
      <c r="Y291" s="15">
        <v>1.63524351E-2</v>
      </c>
      <c r="Z291" s="15">
        <v>1.1399004379999999E-2</v>
      </c>
      <c r="AA291" s="39">
        <f t="shared" si="82"/>
        <v>1.1054338744047836</v>
      </c>
      <c r="AB291" s="31">
        <f t="shared" si="68"/>
        <v>0.46189401152507803</v>
      </c>
      <c r="AC291" s="31">
        <f t="shared" si="69"/>
        <v>0.32197845937148134</v>
      </c>
      <c r="AE291" s="15">
        <v>5.5624549949999998E-2</v>
      </c>
      <c r="AF291" s="15">
        <v>0.15765161838</v>
      </c>
      <c r="AG291" s="39">
        <f t="shared" si="83"/>
        <v>1.5711816838632542</v>
      </c>
      <c r="AH291" s="39">
        <f t="shared" si="84"/>
        <v>4.4530577856847104</v>
      </c>
    </row>
    <row r="292" spans="1:34" ht="15" x14ac:dyDescent="0.25">
      <c r="A292" s="40" t="s">
        <v>345</v>
      </c>
      <c r="B292" t="s">
        <v>691</v>
      </c>
      <c r="C292" t="s">
        <v>51</v>
      </c>
      <c r="D292">
        <v>2.8779944030200002</v>
      </c>
      <c r="E292">
        <v>0</v>
      </c>
      <c r="F292">
        <v>0</v>
      </c>
      <c r="G292">
        <v>0</v>
      </c>
      <c r="H292" s="29">
        <f t="shared" si="70"/>
        <v>2.8779944030200002</v>
      </c>
      <c r="I292" s="31">
        <f t="shared" si="71"/>
        <v>0</v>
      </c>
      <c r="J292" s="31">
        <f t="shared" si="72"/>
        <v>0</v>
      </c>
      <c r="K292" s="31">
        <f t="shared" si="73"/>
        <v>0</v>
      </c>
      <c r="L292" s="31">
        <f t="shared" si="74"/>
        <v>100</v>
      </c>
      <c r="M292">
        <v>0</v>
      </c>
      <c r="N292">
        <v>0</v>
      </c>
      <c r="O292" s="15">
        <f t="shared" si="75"/>
        <v>0</v>
      </c>
      <c r="P292">
        <v>1.3675876890000001E-2</v>
      </c>
      <c r="Q292" s="29">
        <f t="shared" si="76"/>
        <v>1.3675876890000001E-2</v>
      </c>
      <c r="R292" s="31">
        <f t="shared" si="77"/>
        <v>0</v>
      </c>
      <c r="S292" s="31">
        <f t="shared" si="78"/>
        <v>0</v>
      </c>
      <c r="T292" s="31">
        <f t="shared" si="79"/>
        <v>0</v>
      </c>
      <c r="U292" s="31">
        <f t="shared" si="80"/>
        <v>0.47518775143027836</v>
      </c>
      <c r="V292" s="31">
        <f t="shared" si="81"/>
        <v>0.47518775143027836</v>
      </c>
      <c r="X292" s="15">
        <v>0</v>
      </c>
      <c r="Y292" s="15">
        <v>0</v>
      </c>
      <c r="Z292" s="15">
        <v>0</v>
      </c>
      <c r="AA292" s="39">
        <f t="shared" si="82"/>
        <v>0</v>
      </c>
      <c r="AB292" s="31">
        <f t="shared" si="68"/>
        <v>0</v>
      </c>
      <c r="AC292" s="31">
        <f t="shared" si="69"/>
        <v>0</v>
      </c>
      <c r="AE292" s="15">
        <v>3.39763781E-3</v>
      </c>
      <c r="AF292" s="15">
        <v>1.0089763050000001E-2</v>
      </c>
      <c r="AG292" s="39">
        <f t="shared" si="83"/>
        <v>0.11805574765658738</v>
      </c>
      <c r="AH292" s="39">
        <f t="shared" si="84"/>
        <v>0.35058313662501878</v>
      </c>
    </row>
    <row r="293" spans="1:34" ht="15" x14ac:dyDescent="0.25">
      <c r="A293" s="40" t="s">
        <v>120</v>
      </c>
      <c r="B293" t="s">
        <v>468</v>
      </c>
      <c r="C293" t="s">
        <v>64</v>
      </c>
      <c r="D293">
        <v>47.836342803100003</v>
      </c>
      <c r="E293">
        <v>0</v>
      </c>
      <c r="F293">
        <v>3.03808846573</v>
      </c>
      <c r="G293">
        <v>4.0851249492299999</v>
      </c>
      <c r="H293" s="29">
        <f t="shared" si="70"/>
        <v>40.713129388140004</v>
      </c>
      <c r="I293" s="31">
        <f t="shared" si="71"/>
        <v>0</v>
      </c>
      <c r="J293" s="31">
        <f t="shared" si="72"/>
        <v>6.3510048797733729</v>
      </c>
      <c r="K293" s="31">
        <f t="shared" si="73"/>
        <v>8.5397936168424344</v>
      </c>
      <c r="L293" s="31">
        <f t="shared" si="74"/>
        <v>85.109201503384185</v>
      </c>
      <c r="M293">
        <v>1.9500805195099999</v>
      </c>
      <c r="N293">
        <v>1.1075457630600001</v>
      </c>
      <c r="O293" s="15">
        <f t="shared" si="75"/>
        <v>3.0576262825700002</v>
      </c>
      <c r="P293">
        <v>3.7503498082900002</v>
      </c>
      <c r="Q293" s="29">
        <f t="shared" si="76"/>
        <v>6.8079760908600004</v>
      </c>
      <c r="R293" s="31">
        <f t="shared" si="77"/>
        <v>4.0765669054943432</v>
      </c>
      <c r="S293" s="31">
        <f t="shared" si="78"/>
        <v>2.3152810147272094</v>
      </c>
      <c r="T293" s="31">
        <f t="shared" si="79"/>
        <v>6.3918479202215535</v>
      </c>
      <c r="U293" s="31">
        <f t="shared" si="80"/>
        <v>7.8399593040105087</v>
      </c>
      <c r="V293" s="31">
        <f t="shared" si="81"/>
        <v>14.231807224232062</v>
      </c>
      <c r="X293" s="15">
        <v>1.6145636379399999</v>
      </c>
      <c r="Y293" s="15">
        <v>0.91976548142000003</v>
      </c>
      <c r="Z293" s="15">
        <v>0</v>
      </c>
      <c r="AA293" s="39">
        <f t="shared" si="82"/>
        <v>3.3751820129430321</v>
      </c>
      <c r="AB293" s="31">
        <f t="shared" si="68"/>
        <v>1.9227336947681444</v>
      </c>
      <c r="AC293" s="31">
        <f t="shared" si="69"/>
        <v>0</v>
      </c>
      <c r="AE293" s="15">
        <v>1.2337688368899999</v>
      </c>
      <c r="AF293" s="15">
        <v>1.51904216382</v>
      </c>
      <c r="AG293" s="39">
        <f t="shared" si="83"/>
        <v>2.5791454040881368</v>
      </c>
      <c r="AH293" s="39">
        <f t="shared" si="84"/>
        <v>3.1754981146291965</v>
      </c>
    </row>
    <row r="294" spans="1:34" ht="15" x14ac:dyDescent="0.25">
      <c r="A294" s="40" t="s">
        <v>240</v>
      </c>
      <c r="B294" t="s">
        <v>587</v>
      </c>
      <c r="C294" t="s">
        <v>64</v>
      </c>
      <c r="D294">
        <v>33.940503302400003</v>
      </c>
      <c r="E294">
        <v>0</v>
      </c>
      <c r="F294">
        <v>0</v>
      </c>
      <c r="G294">
        <v>2.1869239300000001E-3</v>
      </c>
      <c r="H294" s="29">
        <f t="shared" si="70"/>
        <v>33.938316378470006</v>
      </c>
      <c r="I294" s="31">
        <f t="shared" si="71"/>
        <v>0</v>
      </c>
      <c r="J294" s="31">
        <f t="shared" si="72"/>
        <v>0</v>
      </c>
      <c r="K294" s="31">
        <f t="shared" si="73"/>
        <v>6.4434045379797248E-3</v>
      </c>
      <c r="L294" s="31">
        <f t="shared" si="74"/>
        <v>99.993556595462024</v>
      </c>
      <c r="M294">
        <v>0.72178727912999996</v>
      </c>
      <c r="N294">
        <v>0.52927754897000001</v>
      </c>
      <c r="O294" s="15">
        <f t="shared" si="75"/>
        <v>1.2510648281000001</v>
      </c>
      <c r="P294">
        <v>3.19813793373</v>
      </c>
      <c r="Q294" s="29">
        <f t="shared" si="76"/>
        <v>4.4492027618299996</v>
      </c>
      <c r="R294" s="31">
        <f t="shared" si="77"/>
        <v>2.1266251496010105</v>
      </c>
      <c r="S294" s="31">
        <f t="shared" si="78"/>
        <v>1.5594275201351351</v>
      </c>
      <c r="T294" s="31">
        <f t="shared" si="79"/>
        <v>3.6860526697361458</v>
      </c>
      <c r="U294" s="31">
        <f t="shared" si="80"/>
        <v>9.4227769848771015</v>
      </c>
      <c r="V294" s="31">
        <f t="shared" si="81"/>
        <v>13.108829654613247</v>
      </c>
      <c r="X294" s="15">
        <v>0</v>
      </c>
      <c r="Y294" s="15">
        <v>2.1869239300000001E-3</v>
      </c>
      <c r="Z294" s="15">
        <v>0</v>
      </c>
      <c r="AA294" s="39">
        <f t="shared" si="82"/>
        <v>0</v>
      </c>
      <c r="AB294" s="31">
        <f t="shared" si="68"/>
        <v>6.4434045379797248E-3</v>
      </c>
      <c r="AC294" s="31">
        <f t="shared" si="69"/>
        <v>0</v>
      </c>
      <c r="AE294" s="15">
        <v>1.0770124894699999</v>
      </c>
      <c r="AF294" s="15">
        <v>1.99927807698</v>
      </c>
      <c r="AG294" s="39">
        <f t="shared" si="83"/>
        <v>3.1732366484790524</v>
      </c>
      <c r="AH294" s="39">
        <f t="shared" si="84"/>
        <v>5.8905375066686974</v>
      </c>
    </row>
    <row r="295" spans="1:34" ht="15" x14ac:dyDescent="0.25">
      <c r="A295" s="40" t="s">
        <v>253</v>
      </c>
      <c r="B295" t="s">
        <v>600</v>
      </c>
      <c r="C295" t="s">
        <v>63</v>
      </c>
      <c r="D295">
        <v>4.7616978701499999</v>
      </c>
      <c r="E295">
        <v>1.4346097528499999</v>
      </c>
      <c r="F295">
        <v>1.3191007474000001</v>
      </c>
      <c r="G295">
        <v>0.12485315786999999</v>
      </c>
      <c r="H295" s="29">
        <f t="shared" si="70"/>
        <v>1.8831342120299994</v>
      </c>
      <c r="I295" s="31">
        <f t="shared" si="71"/>
        <v>30.128113794099409</v>
      </c>
      <c r="J295" s="31">
        <f t="shared" si="72"/>
        <v>27.702319285504075</v>
      </c>
      <c r="K295" s="31">
        <f t="shared" si="73"/>
        <v>2.6220302353216494</v>
      </c>
      <c r="L295" s="31">
        <f t="shared" si="74"/>
        <v>39.54753668507486</v>
      </c>
      <c r="M295">
        <v>8.4322008680000005E-2</v>
      </c>
      <c r="N295">
        <v>0.18698402244000001</v>
      </c>
      <c r="O295" s="15">
        <f t="shared" si="75"/>
        <v>0.27130603112000001</v>
      </c>
      <c r="P295">
        <v>1.2883906388899999</v>
      </c>
      <c r="Q295" s="29">
        <f t="shared" si="76"/>
        <v>1.5596966700099999</v>
      </c>
      <c r="R295" s="31">
        <f t="shared" si="77"/>
        <v>1.7708391204027345</v>
      </c>
      <c r="S295" s="31">
        <f t="shared" si="78"/>
        <v>3.9268350814981416</v>
      </c>
      <c r="T295" s="31">
        <f t="shared" si="79"/>
        <v>5.6976742019008757</v>
      </c>
      <c r="U295" s="31">
        <f t="shared" si="80"/>
        <v>27.057378985899703</v>
      </c>
      <c r="V295" s="31">
        <f t="shared" si="81"/>
        <v>32.755053187800584</v>
      </c>
      <c r="X295" s="15">
        <v>2.7537104997999999</v>
      </c>
      <c r="Y295" s="15">
        <v>0.12485315733000001</v>
      </c>
      <c r="Z295" s="15">
        <v>0.13979467776999999</v>
      </c>
      <c r="AA295" s="39">
        <f t="shared" si="82"/>
        <v>57.830433070153077</v>
      </c>
      <c r="AB295" s="31">
        <f t="shared" si="68"/>
        <v>2.6220302239811568</v>
      </c>
      <c r="AC295" s="31">
        <f t="shared" si="69"/>
        <v>2.9358157863467356</v>
      </c>
      <c r="AE295" s="15">
        <v>0.47445865610999999</v>
      </c>
      <c r="AF295" s="15">
        <v>0.78452647232999995</v>
      </c>
      <c r="AG295" s="39">
        <f t="shared" si="83"/>
        <v>9.9640646897039247</v>
      </c>
      <c r="AH295" s="39">
        <f t="shared" si="84"/>
        <v>16.4757717462088</v>
      </c>
    </row>
    <row r="296" spans="1:34" ht="15" x14ac:dyDescent="0.25">
      <c r="A296" s="40" t="s">
        <v>338</v>
      </c>
      <c r="B296" t="s">
        <v>684</v>
      </c>
      <c r="C296" t="s">
        <v>63</v>
      </c>
      <c r="D296">
        <v>3.5560872615000001</v>
      </c>
      <c r="E296">
        <v>0</v>
      </c>
      <c r="F296">
        <v>0</v>
      </c>
      <c r="G296">
        <v>0</v>
      </c>
      <c r="H296" s="29">
        <f t="shared" si="70"/>
        <v>3.5560872615000001</v>
      </c>
      <c r="I296" s="31">
        <f t="shared" si="71"/>
        <v>0</v>
      </c>
      <c r="J296" s="31">
        <f t="shared" si="72"/>
        <v>0</v>
      </c>
      <c r="K296" s="31">
        <f t="shared" si="73"/>
        <v>0</v>
      </c>
      <c r="L296" s="31">
        <f t="shared" si="74"/>
        <v>100</v>
      </c>
      <c r="M296">
        <v>0</v>
      </c>
      <c r="N296">
        <v>0</v>
      </c>
      <c r="O296" s="15">
        <f t="shared" si="75"/>
        <v>0</v>
      </c>
      <c r="P296">
        <v>2.0608081930000001E-2</v>
      </c>
      <c r="Q296" s="29">
        <f t="shared" si="76"/>
        <v>2.0608081930000001E-2</v>
      </c>
      <c r="R296" s="31">
        <f t="shared" si="77"/>
        <v>0</v>
      </c>
      <c r="S296" s="31">
        <f t="shared" si="78"/>
        <v>0</v>
      </c>
      <c r="T296" s="31">
        <f t="shared" si="79"/>
        <v>0</v>
      </c>
      <c r="U296" s="31">
        <f t="shared" si="80"/>
        <v>0.57951564218104334</v>
      </c>
      <c r="V296" s="31">
        <f t="shared" si="81"/>
        <v>0.57951564218104334</v>
      </c>
      <c r="X296" s="15">
        <v>0</v>
      </c>
      <c r="Y296" s="15">
        <v>0</v>
      </c>
      <c r="Z296" s="15">
        <v>0</v>
      </c>
      <c r="AA296" s="39">
        <f t="shared" si="82"/>
        <v>0</v>
      </c>
      <c r="AB296" s="31">
        <f t="shared" ref="AB296:AB349" si="85">(Y296/D296)*100</f>
        <v>0</v>
      </c>
      <c r="AC296" s="31">
        <f t="shared" ref="AC296:AC349" si="86">(Z296/D296)*100</f>
        <v>0</v>
      </c>
      <c r="AE296" s="15">
        <v>0</v>
      </c>
      <c r="AF296" s="15">
        <v>2.2208808890000001E-2</v>
      </c>
      <c r="AG296" s="39">
        <f t="shared" si="83"/>
        <v>0</v>
      </c>
      <c r="AH296" s="39">
        <f t="shared" si="84"/>
        <v>0.62452935647681662</v>
      </c>
    </row>
    <row r="297" spans="1:34" ht="15" x14ac:dyDescent="0.25">
      <c r="A297" s="40" t="s">
        <v>340</v>
      </c>
      <c r="B297" t="s">
        <v>686</v>
      </c>
      <c r="C297" t="s">
        <v>64</v>
      </c>
      <c r="D297">
        <v>42.339741565899999</v>
      </c>
      <c r="E297">
        <v>0</v>
      </c>
      <c r="F297">
        <v>0</v>
      </c>
      <c r="G297">
        <v>0</v>
      </c>
      <c r="H297" s="29">
        <f t="shared" ref="H297:H349" si="87">D297-E297-F297-G297</f>
        <v>42.339741565899999</v>
      </c>
      <c r="I297" s="31">
        <f t="shared" ref="I297:I349" si="88">E297/D297*100</f>
        <v>0</v>
      </c>
      <c r="J297" s="31">
        <f t="shared" ref="J297:J349" si="89">F297/D297*100</f>
        <v>0</v>
      </c>
      <c r="K297" s="31">
        <f t="shared" ref="K297:K349" si="90">G297/D297*100</f>
        <v>0</v>
      </c>
      <c r="L297" s="31">
        <f t="shared" ref="L297:L349" si="91">H297/D297*100</f>
        <v>100</v>
      </c>
      <c r="M297">
        <v>1.1033758178899999</v>
      </c>
      <c r="N297">
        <v>0.46372129540000001</v>
      </c>
      <c r="O297" s="15">
        <f t="shared" ref="O297:O349" si="92">M297+N297</f>
        <v>1.56709711329</v>
      </c>
      <c r="P297">
        <v>3.0357027737600002</v>
      </c>
      <c r="Q297" s="29">
        <f t="shared" ref="Q297:Q349" si="93">O297+P297</f>
        <v>4.6027998870500006</v>
      </c>
      <c r="R297" s="31">
        <f t="shared" ref="R297:R349" si="94">M297/D297*100</f>
        <v>2.6060050843074762</v>
      </c>
      <c r="S297" s="31">
        <f t="shared" ref="S297:S349" si="95">N297/D297*100</f>
        <v>1.0952388423964223</v>
      </c>
      <c r="T297" s="31">
        <f t="shared" ref="T297:T349" si="96">O297/D297*100</f>
        <v>3.7012439267038988</v>
      </c>
      <c r="U297" s="31">
        <f t="shared" ref="U297:U349" si="97">P297/D297*100</f>
        <v>7.169866091494816</v>
      </c>
      <c r="V297" s="31">
        <f t="shared" ref="V297:V349" si="98">Q297/D297*100</f>
        <v>10.871110018198715</v>
      </c>
      <c r="X297" s="15">
        <v>0</v>
      </c>
      <c r="Y297" s="15">
        <v>0</v>
      </c>
      <c r="Z297" s="15">
        <v>0</v>
      </c>
      <c r="AA297" s="39">
        <f t="shared" si="82"/>
        <v>0</v>
      </c>
      <c r="AB297" s="31">
        <f t="shared" si="85"/>
        <v>0</v>
      </c>
      <c r="AC297" s="31">
        <f t="shared" si="86"/>
        <v>0</v>
      </c>
      <c r="AE297" s="15">
        <v>1.2378070244299999</v>
      </c>
      <c r="AF297" s="15">
        <v>2.5159647877300002</v>
      </c>
      <c r="AG297" s="39">
        <f t="shared" si="83"/>
        <v>2.9235110528565844</v>
      </c>
      <c r="AH297" s="39">
        <f t="shared" si="84"/>
        <v>5.9423243852681731</v>
      </c>
    </row>
    <row r="298" spans="1:34" ht="15" x14ac:dyDescent="0.25">
      <c r="A298" s="40" t="s">
        <v>312</v>
      </c>
      <c r="B298" t="s">
        <v>659</v>
      </c>
      <c r="C298" t="s">
        <v>63</v>
      </c>
      <c r="D298">
        <v>0.80398258421199997</v>
      </c>
      <c r="E298">
        <v>0</v>
      </c>
      <c r="F298">
        <v>0.80398258421199997</v>
      </c>
      <c r="G298">
        <v>0</v>
      </c>
      <c r="H298" s="29">
        <f t="shared" si="87"/>
        <v>0</v>
      </c>
      <c r="I298" s="31">
        <f t="shared" si="88"/>
        <v>0</v>
      </c>
      <c r="J298" s="31">
        <f t="shared" si="89"/>
        <v>100</v>
      </c>
      <c r="K298" s="31">
        <f t="shared" si="90"/>
        <v>0</v>
      </c>
      <c r="L298" s="31">
        <f t="shared" si="91"/>
        <v>0</v>
      </c>
      <c r="M298">
        <v>1.00403E-6</v>
      </c>
      <c r="N298">
        <v>1.3290638599999999E-3</v>
      </c>
      <c r="O298" s="15">
        <f t="shared" si="92"/>
        <v>1.33006789E-3</v>
      </c>
      <c r="P298">
        <v>0.14130678958000001</v>
      </c>
      <c r="Q298" s="29">
        <f t="shared" si="93"/>
        <v>0.14263685747000002</v>
      </c>
      <c r="R298" s="31">
        <f t="shared" si="94"/>
        <v>1.2488205835752906E-4</v>
      </c>
      <c r="S298" s="31">
        <f t="shared" si="95"/>
        <v>0.16531003110006956</v>
      </c>
      <c r="T298" s="31">
        <f t="shared" si="96"/>
        <v>0.16543491315842709</v>
      </c>
      <c r="U298" s="31">
        <f t="shared" si="97"/>
        <v>17.575852058847484</v>
      </c>
      <c r="V298" s="31">
        <f t="shared" si="98"/>
        <v>17.741286972005913</v>
      </c>
      <c r="X298" s="15">
        <v>0.80398258421199997</v>
      </c>
      <c r="Y298" s="15">
        <v>0</v>
      </c>
      <c r="Z298" s="15">
        <v>0</v>
      </c>
      <c r="AA298" s="39">
        <f t="shared" si="82"/>
        <v>100</v>
      </c>
      <c r="AB298" s="31">
        <f t="shared" si="85"/>
        <v>0</v>
      </c>
      <c r="AC298" s="31">
        <f t="shared" si="86"/>
        <v>0</v>
      </c>
      <c r="AE298" s="15">
        <v>2.0976428009999999E-2</v>
      </c>
      <c r="AF298" s="15">
        <v>9.3407722309999996E-2</v>
      </c>
      <c r="AG298" s="39">
        <f t="shared" si="83"/>
        <v>2.6090649750279646</v>
      </c>
      <c r="AH298" s="39">
        <f t="shared" si="84"/>
        <v>11.61812757443631</v>
      </c>
    </row>
    <row r="299" spans="1:34" ht="15" x14ac:dyDescent="0.25">
      <c r="A299" s="40" t="s">
        <v>231</v>
      </c>
      <c r="B299" t="s">
        <v>579</v>
      </c>
      <c r="C299" t="s">
        <v>64</v>
      </c>
      <c r="D299">
        <v>331.21898541299998</v>
      </c>
      <c r="E299">
        <v>3.8486913225300001</v>
      </c>
      <c r="F299">
        <v>0</v>
      </c>
      <c r="G299">
        <v>0</v>
      </c>
      <c r="H299" s="29">
        <f t="shared" si="87"/>
        <v>327.37029409047</v>
      </c>
      <c r="I299" s="31">
        <f t="shared" si="88"/>
        <v>1.1619778732583919</v>
      </c>
      <c r="J299" s="31">
        <f t="shared" si="89"/>
        <v>0</v>
      </c>
      <c r="K299" s="31">
        <f t="shared" si="90"/>
        <v>0</v>
      </c>
      <c r="L299" s="31">
        <f t="shared" si="91"/>
        <v>98.838022126741606</v>
      </c>
      <c r="M299">
        <v>6.1191184601000002</v>
      </c>
      <c r="N299">
        <v>4.3654847890599999</v>
      </c>
      <c r="O299" s="15">
        <f t="shared" si="92"/>
        <v>10.484603249159999</v>
      </c>
      <c r="P299">
        <v>20.66356149345</v>
      </c>
      <c r="Q299" s="29">
        <f t="shared" si="93"/>
        <v>31.14816474261</v>
      </c>
      <c r="R299" s="31">
        <f t="shared" si="94"/>
        <v>1.8474540197235421</v>
      </c>
      <c r="S299" s="31">
        <f t="shared" si="95"/>
        <v>1.3180056039410413</v>
      </c>
      <c r="T299" s="31">
        <f t="shared" si="96"/>
        <v>3.1654596236645829</v>
      </c>
      <c r="U299" s="31">
        <f t="shared" si="97"/>
        <v>6.2386404172105099</v>
      </c>
      <c r="V299" s="31">
        <f t="shared" si="98"/>
        <v>9.4041000408750932</v>
      </c>
      <c r="X299" s="15">
        <v>0</v>
      </c>
      <c r="Y299" s="15">
        <v>0</v>
      </c>
      <c r="Z299" s="15">
        <v>0</v>
      </c>
      <c r="AA299" s="39">
        <f t="shared" si="82"/>
        <v>0</v>
      </c>
      <c r="AB299" s="31">
        <f t="shared" si="85"/>
        <v>0</v>
      </c>
      <c r="AC299" s="31">
        <f t="shared" si="86"/>
        <v>0</v>
      </c>
      <c r="AE299" s="15">
        <v>9.3984089074499995</v>
      </c>
      <c r="AF299" s="15">
        <v>13.81821369895</v>
      </c>
      <c r="AG299" s="39">
        <f t="shared" si="83"/>
        <v>2.8375211933371021</v>
      </c>
      <c r="AH299" s="39">
        <f t="shared" si="84"/>
        <v>4.1719268240979437</v>
      </c>
    </row>
    <row r="300" spans="1:34" ht="15" x14ac:dyDescent="0.25">
      <c r="A300" s="40" t="s">
        <v>311</v>
      </c>
      <c r="B300" t="s">
        <v>658</v>
      </c>
      <c r="C300" t="s">
        <v>63</v>
      </c>
      <c r="D300">
        <v>0.37114334644699998</v>
      </c>
      <c r="E300">
        <v>0</v>
      </c>
      <c r="F300">
        <v>0.37114334644699998</v>
      </c>
      <c r="G300">
        <v>0</v>
      </c>
      <c r="H300" s="29">
        <f t="shared" si="87"/>
        <v>0</v>
      </c>
      <c r="I300" s="31">
        <f t="shared" si="88"/>
        <v>0</v>
      </c>
      <c r="J300" s="31">
        <f t="shared" si="89"/>
        <v>100</v>
      </c>
      <c r="K300" s="31">
        <f t="shared" si="90"/>
        <v>0</v>
      </c>
      <c r="L300" s="31">
        <f t="shared" si="91"/>
        <v>0</v>
      </c>
      <c r="M300">
        <v>0</v>
      </c>
      <c r="N300">
        <v>0</v>
      </c>
      <c r="O300" s="15">
        <f t="shared" si="92"/>
        <v>0</v>
      </c>
      <c r="P300">
        <v>3.7114949719999998E-2</v>
      </c>
      <c r="Q300" s="29">
        <f t="shared" si="93"/>
        <v>3.7114949719999998E-2</v>
      </c>
      <c r="R300" s="31">
        <f t="shared" si="94"/>
        <v>0</v>
      </c>
      <c r="S300" s="31">
        <f t="shared" si="95"/>
        <v>0</v>
      </c>
      <c r="T300" s="31">
        <f t="shared" si="96"/>
        <v>0</v>
      </c>
      <c r="U300" s="31">
        <f t="shared" si="97"/>
        <v>10.000165724458189</v>
      </c>
      <c r="V300" s="31">
        <f t="shared" si="98"/>
        <v>10.000165724458189</v>
      </c>
      <c r="X300" s="15">
        <v>0.37114334644699998</v>
      </c>
      <c r="Y300" s="15">
        <v>0</v>
      </c>
      <c r="Z300" s="15">
        <v>0</v>
      </c>
      <c r="AA300" s="39">
        <f t="shared" si="82"/>
        <v>100</v>
      </c>
      <c r="AB300" s="31">
        <f t="shared" si="85"/>
        <v>0</v>
      </c>
      <c r="AC300" s="31">
        <f t="shared" si="86"/>
        <v>0</v>
      </c>
      <c r="AE300" s="15">
        <v>0</v>
      </c>
      <c r="AF300" s="15">
        <v>3.6123470710000001E-2</v>
      </c>
      <c r="AG300" s="39">
        <f t="shared" si="83"/>
        <v>0</v>
      </c>
      <c r="AH300" s="39">
        <f t="shared" si="84"/>
        <v>9.7330239261499205</v>
      </c>
    </row>
    <row r="301" spans="1:34" ht="15" x14ac:dyDescent="0.25">
      <c r="A301" s="40" t="s">
        <v>126</v>
      </c>
      <c r="B301" t="s">
        <v>474</v>
      </c>
      <c r="C301" t="s">
        <v>63</v>
      </c>
      <c r="D301">
        <v>4.85380084157</v>
      </c>
      <c r="E301">
        <v>0</v>
      </c>
      <c r="F301">
        <v>0</v>
      </c>
      <c r="G301">
        <v>0</v>
      </c>
      <c r="H301" s="29">
        <f t="shared" si="87"/>
        <v>4.85380084157</v>
      </c>
      <c r="I301" s="31">
        <f t="shared" si="88"/>
        <v>0</v>
      </c>
      <c r="J301" s="31">
        <f t="shared" si="89"/>
        <v>0</v>
      </c>
      <c r="K301" s="31">
        <f t="shared" si="90"/>
        <v>0</v>
      </c>
      <c r="L301" s="31">
        <f t="shared" si="91"/>
        <v>100</v>
      </c>
      <c r="M301">
        <v>3.9264283570000003E-2</v>
      </c>
      <c r="N301">
        <v>3.132950348E-2</v>
      </c>
      <c r="O301" s="15">
        <f t="shared" si="92"/>
        <v>7.0593787049999995E-2</v>
      </c>
      <c r="P301">
        <v>0.14175855887</v>
      </c>
      <c r="Q301" s="29">
        <f t="shared" si="93"/>
        <v>0.21235234591999999</v>
      </c>
      <c r="R301" s="31">
        <f t="shared" si="94"/>
        <v>0.80893890894171216</v>
      </c>
      <c r="S301" s="31">
        <f t="shared" si="95"/>
        <v>0.64546330808798136</v>
      </c>
      <c r="T301" s="31">
        <f t="shared" si="96"/>
        <v>1.4544022170296933</v>
      </c>
      <c r="U301" s="31">
        <f t="shared" si="97"/>
        <v>2.9205680969832928</v>
      </c>
      <c r="V301" s="31">
        <f t="shared" si="98"/>
        <v>4.3749703140129856</v>
      </c>
      <c r="X301" s="15">
        <v>0</v>
      </c>
      <c r="Y301" s="15">
        <v>0</v>
      </c>
      <c r="Z301" s="15">
        <v>0</v>
      </c>
      <c r="AA301" s="39">
        <f t="shared" si="82"/>
        <v>0</v>
      </c>
      <c r="AB301" s="31">
        <f t="shared" si="85"/>
        <v>0</v>
      </c>
      <c r="AC301" s="31">
        <f t="shared" si="86"/>
        <v>0</v>
      </c>
      <c r="AE301" s="15">
        <v>8.5044051080000002E-2</v>
      </c>
      <c r="AF301" s="15">
        <v>9.5247492269999998E-2</v>
      </c>
      <c r="AG301" s="39">
        <f t="shared" si="83"/>
        <v>1.7521124960803263</v>
      </c>
      <c r="AH301" s="39">
        <f t="shared" si="84"/>
        <v>1.962327985405999</v>
      </c>
    </row>
    <row r="302" spans="1:34" ht="15" x14ac:dyDescent="0.25">
      <c r="A302" s="40" t="s">
        <v>207</v>
      </c>
      <c r="B302" t="s">
        <v>555</v>
      </c>
      <c r="C302" t="s">
        <v>51</v>
      </c>
      <c r="D302">
        <v>395.08459030099999</v>
      </c>
      <c r="E302">
        <v>44.389622227739999</v>
      </c>
      <c r="F302">
        <v>3.3047150641499998</v>
      </c>
      <c r="G302">
        <v>10.585461978730001</v>
      </c>
      <c r="H302" s="29">
        <f t="shared" si="87"/>
        <v>336.80479103037999</v>
      </c>
      <c r="I302" s="31">
        <f t="shared" si="88"/>
        <v>11.235472938572782</v>
      </c>
      <c r="J302" s="31">
        <f t="shared" si="89"/>
        <v>0.83645759548158094</v>
      </c>
      <c r="K302" s="31">
        <f t="shared" si="90"/>
        <v>2.6792900149978864</v>
      </c>
      <c r="L302" s="31">
        <f t="shared" si="91"/>
        <v>85.248779450947751</v>
      </c>
      <c r="M302">
        <v>16.148721618869999</v>
      </c>
      <c r="N302">
        <v>13.21935535748</v>
      </c>
      <c r="O302" s="15">
        <f t="shared" si="92"/>
        <v>29.368076976349997</v>
      </c>
      <c r="P302">
        <v>60.880311379429997</v>
      </c>
      <c r="Q302" s="29">
        <f t="shared" si="93"/>
        <v>90.248388355779994</v>
      </c>
      <c r="R302" s="31">
        <f t="shared" si="94"/>
        <v>4.0874086247117098</v>
      </c>
      <c r="S302" s="31">
        <f t="shared" si="95"/>
        <v>3.3459556970846855</v>
      </c>
      <c r="T302" s="31">
        <f t="shared" si="96"/>
        <v>7.4333643217963958</v>
      </c>
      <c r="U302" s="31">
        <f t="shared" si="97"/>
        <v>15.409437086130742</v>
      </c>
      <c r="V302" s="31">
        <f t="shared" si="98"/>
        <v>22.842801407927137</v>
      </c>
      <c r="X302" s="15">
        <v>47.884980560750002</v>
      </c>
      <c r="Y302" s="15">
        <v>10.395520782369999</v>
      </c>
      <c r="Z302" s="15">
        <v>1.4083853720699999</v>
      </c>
      <c r="AA302" s="39">
        <f t="shared" si="82"/>
        <v>12.120184319076643</v>
      </c>
      <c r="AB302" s="31">
        <f t="shared" si="85"/>
        <v>2.6312139317937069</v>
      </c>
      <c r="AC302" s="31">
        <f t="shared" si="86"/>
        <v>0.35647691827135153</v>
      </c>
      <c r="AE302" s="15">
        <v>28.507523115590001</v>
      </c>
      <c r="AF302" s="15">
        <v>39.957231575580003</v>
      </c>
      <c r="AG302" s="39">
        <f t="shared" si="83"/>
        <v>7.2155492305764692</v>
      </c>
      <c r="AH302" s="39">
        <f t="shared" si="84"/>
        <v>10.11358897727145</v>
      </c>
    </row>
    <row r="303" spans="1:34" ht="15" x14ac:dyDescent="0.25">
      <c r="A303" s="40" t="s">
        <v>310</v>
      </c>
      <c r="B303" t="s">
        <v>657</v>
      </c>
      <c r="C303" t="s">
        <v>63</v>
      </c>
      <c r="D303">
        <v>10.905318725700001</v>
      </c>
      <c r="E303">
        <v>0</v>
      </c>
      <c r="F303">
        <v>10.12780211191</v>
      </c>
      <c r="G303">
        <v>0.77751661379000003</v>
      </c>
      <c r="H303" s="29">
        <f t="shared" si="87"/>
        <v>0</v>
      </c>
      <c r="I303" s="31">
        <f t="shared" si="88"/>
        <v>0</v>
      </c>
      <c r="J303" s="31">
        <f t="shared" si="89"/>
        <v>92.870299040800447</v>
      </c>
      <c r="K303" s="31">
        <f t="shared" si="90"/>
        <v>7.1297009591995408</v>
      </c>
      <c r="L303" s="31">
        <f t="shared" si="91"/>
        <v>0</v>
      </c>
      <c r="M303">
        <v>0</v>
      </c>
      <c r="N303">
        <v>0</v>
      </c>
      <c r="O303" s="15">
        <f t="shared" si="92"/>
        <v>0</v>
      </c>
      <c r="P303">
        <v>1.122022462E-2</v>
      </c>
      <c r="Q303" s="29">
        <f t="shared" si="93"/>
        <v>1.122022462E-2</v>
      </c>
      <c r="R303" s="31">
        <f t="shared" si="94"/>
        <v>0</v>
      </c>
      <c r="S303" s="31">
        <f t="shared" si="95"/>
        <v>0</v>
      </c>
      <c r="T303" s="31">
        <f t="shared" si="96"/>
        <v>0</v>
      </c>
      <c r="U303" s="31">
        <f t="shared" si="97"/>
        <v>0.1028876358611865</v>
      </c>
      <c r="V303" s="31">
        <f t="shared" si="98"/>
        <v>0.1028876358611865</v>
      </c>
      <c r="X303" s="15">
        <v>10.24470476231</v>
      </c>
      <c r="Y303" s="15">
        <v>0.66476649915999997</v>
      </c>
      <c r="Z303" s="15">
        <v>0</v>
      </c>
      <c r="AA303" s="39">
        <f t="shared" si="82"/>
        <v>93.942277341851863</v>
      </c>
      <c r="AB303" s="31">
        <f t="shared" si="85"/>
        <v>6.0958007361433566</v>
      </c>
      <c r="AC303" s="31">
        <f t="shared" si="86"/>
        <v>0</v>
      </c>
      <c r="AE303" s="15">
        <v>0</v>
      </c>
      <c r="AF303" s="15">
        <v>5.44953834E-2</v>
      </c>
      <c r="AG303" s="39">
        <f t="shared" si="83"/>
        <v>0</v>
      </c>
      <c r="AH303" s="39">
        <f t="shared" si="84"/>
        <v>0.49971380727803527</v>
      </c>
    </row>
    <row r="304" spans="1:34" ht="15" x14ac:dyDescent="0.25">
      <c r="A304" s="40" t="s">
        <v>197</v>
      </c>
      <c r="B304" t="s">
        <v>545</v>
      </c>
      <c r="C304" t="s">
        <v>51</v>
      </c>
      <c r="D304">
        <v>2.38665230374</v>
      </c>
      <c r="E304">
        <v>0</v>
      </c>
      <c r="F304">
        <v>0</v>
      </c>
      <c r="G304">
        <v>0</v>
      </c>
      <c r="H304" s="29">
        <f t="shared" si="87"/>
        <v>2.38665230374</v>
      </c>
      <c r="I304" s="31">
        <f t="shared" si="88"/>
        <v>0</v>
      </c>
      <c r="J304" s="31">
        <f t="shared" si="89"/>
        <v>0</v>
      </c>
      <c r="K304" s="31">
        <f t="shared" si="90"/>
        <v>0</v>
      </c>
      <c r="L304" s="31">
        <f t="shared" si="91"/>
        <v>100</v>
      </c>
      <c r="M304">
        <v>2.2409908990000001E-2</v>
      </c>
      <c r="N304">
        <v>0.13325890810999999</v>
      </c>
      <c r="O304" s="15">
        <f t="shared" si="92"/>
        <v>0.1556688171</v>
      </c>
      <c r="P304">
        <v>1.0407286952299999</v>
      </c>
      <c r="Q304" s="29">
        <f t="shared" si="93"/>
        <v>1.1963975123299999</v>
      </c>
      <c r="R304" s="31">
        <f t="shared" si="94"/>
        <v>0.93896831787699386</v>
      </c>
      <c r="S304" s="31">
        <f t="shared" si="95"/>
        <v>5.5835074049612006</v>
      </c>
      <c r="T304" s="31">
        <f t="shared" si="96"/>
        <v>6.5224757228381947</v>
      </c>
      <c r="U304" s="31">
        <f t="shared" si="97"/>
        <v>43.606213339040941</v>
      </c>
      <c r="V304" s="31">
        <f t="shared" si="98"/>
        <v>50.128689061879136</v>
      </c>
      <c r="X304" s="15">
        <v>0</v>
      </c>
      <c r="Y304" s="15">
        <v>0</v>
      </c>
      <c r="Z304" s="15">
        <v>0</v>
      </c>
      <c r="AA304" s="39">
        <f t="shared" si="82"/>
        <v>0</v>
      </c>
      <c r="AB304" s="31">
        <f t="shared" si="85"/>
        <v>0</v>
      </c>
      <c r="AC304" s="31">
        <f t="shared" si="86"/>
        <v>0</v>
      </c>
      <c r="AE304" s="15">
        <v>0.36739462076000001</v>
      </c>
      <c r="AF304" s="15">
        <v>0.73493979034000001</v>
      </c>
      <c r="AG304" s="39">
        <f t="shared" si="83"/>
        <v>15.393722000656517</v>
      </c>
      <c r="AH304" s="39">
        <f t="shared" si="84"/>
        <v>30.793751950726701</v>
      </c>
    </row>
    <row r="305" spans="1:34" ht="15" x14ac:dyDescent="0.25">
      <c r="A305" s="40" t="s">
        <v>198</v>
      </c>
      <c r="B305" t="s">
        <v>546</v>
      </c>
      <c r="C305" t="s">
        <v>51</v>
      </c>
      <c r="D305">
        <v>1.30737384896</v>
      </c>
      <c r="E305">
        <v>0</v>
      </c>
      <c r="F305">
        <v>0</v>
      </c>
      <c r="G305">
        <v>0</v>
      </c>
      <c r="H305" s="29">
        <f t="shared" si="87"/>
        <v>1.30737384896</v>
      </c>
      <c r="I305" s="31">
        <f t="shared" si="88"/>
        <v>0</v>
      </c>
      <c r="J305" s="31">
        <f t="shared" si="89"/>
        <v>0</v>
      </c>
      <c r="K305" s="31">
        <f t="shared" si="90"/>
        <v>0</v>
      </c>
      <c r="L305" s="31">
        <f t="shared" si="91"/>
        <v>100</v>
      </c>
      <c r="M305">
        <v>0</v>
      </c>
      <c r="N305">
        <v>1.8599120760000001E-2</v>
      </c>
      <c r="O305" s="15">
        <f t="shared" si="92"/>
        <v>1.8599120760000001E-2</v>
      </c>
      <c r="P305">
        <v>8.7975641739999999E-2</v>
      </c>
      <c r="Q305" s="29">
        <f t="shared" si="93"/>
        <v>0.1065747625</v>
      </c>
      <c r="R305" s="31">
        <f t="shared" si="94"/>
        <v>0</v>
      </c>
      <c r="S305" s="31">
        <f t="shared" si="95"/>
        <v>1.4226321548955085</v>
      </c>
      <c r="T305" s="31">
        <f t="shared" si="96"/>
        <v>1.4226321548955085</v>
      </c>
      <c r="U305" s="31">
        <f t="shared" si="97"/>
        <v>6.7291878149454769</v>
      </c>
      <c r="V305" s="31">
        <f t="shared" si="98"/>
        <v>8.1518199698409859</v>
      </c>
      <c r="X305" s="15">
        <v>0</v>
      </c>
      <c r="Y305" s="15">
        <v>0</v>
      </c>
      <c r="Z305" s="15">
        <v>0</v>
      </c>
      <c r="AA305" s="39">
        <f t="shared" si="82"/>
        <v>0</v>
      </c>
      <c r="AB305" s="31">
        <f t="shared" si="85"/>
        <v>0</v>
      </c>
      <c r="AC305" s="31">
        <f t="shared" si="86"/>
        <v>0</v>
      </c>
      <c r="AE305" s="15">
        <v>5.221695648E-2</v>
      </c>
      <c r="AF305" s="15">
        <v>3.915106711E-2</v>
      </c>
      <c r="AG305" s="39">
        <f t="shared" si="83"/>
        <v>3.9940340340705114</v>
      </c>
      <c r="AH305" s="39">
        <f t="shared" si="84"/>
        <v>2.9946344070706474</v>
      </c>
    </row>
    <row r="306" spans="1:34" ht="15" x14ac:dyDescent="0.25">
      <c r="A306" s="40" t="s">
        <v>181</v>
      </c>
      <c r="B306" t="s">
        <v>529</v>
      </c>
      <c r="C306" t="s">
        <v>64</v>
      </c>
      <c r="D306">
        <v>106.479620989</v>
      </c>
      <c r="E306">
        <v>0</v>
      </c>
      <c r="F306">
        <v>0</v>
      </c>
      <c r="G306">
        <v>0</v>
      </c>
      <c r="H306" s="29">
        <f t="shared" si="87"/>
        <v>106.479620989</v>
      </c>
      <c r="I306" s="31">
        <f t="shared" si="88"/>
        <v>0</v>
      </c>
      <c r="J306" s="31">
        <f t="shared" si="89"/>
        <v>0</v>
      </c>
      <c r="K306" s="31">
        <f t="shared" si="90"/>
        <v>0</v>
      </c>
      <c r="L306" s="31">
        <f t="shared" si="91"/>
        <v>100</v>
      </c>
      <c r="M306">
        <v>0.82098004282000003</v>
      </c>
      <c r="N306">
        <v>0.92428710418000004</v>
      </c>
      <c r="O306" s="15">
        <f t="shared" si="92"/>
        <v>1.7452671470000001</v>
      </c>
      <c r="P306">
        <v>5.2717807686300002</v>
      </c>
      <c r="Q306" s="29">
        <f t="shared" si="93"/>
        <v>7.0170479156300001</v>
      </c>
      <c r="R306" s="31">
        <f t="shared" si="94"/>
        <v>0.77102081618492269</v>
      </c>
      <c r="S306" s="31">
        <f t="shared" si="95"/>
        <v>0.86804131682200925</v>
      </c>
      <c r="T306" s="31">
        <f t="shared" si="96"/>
        <v>1.6390621330069319</v>
      </c>
      <c r="U306" s="31">
        <f t="shared" si="97"/>
        <v>4.9509762710130305</v>
      </c>
      <c r="V306" s="31">
        <f t="shared" si="98"/>
        <v>6.5900384040199631</v>
      </c>
      <c r="X306" s="15">
        <v>0</v>
      </c>
      <c r="Y306" s="15">
        <v>0</v>
      </c>
      <c r="Z306" s="15">
        <v>0</v>
      </c>
      <c r="AA306" s="39">
        <f t="shared" si="82"/>
        <v>0</v>
      </c>
      <c r="AB306" s="31">
        <f t="shared" si="85"/>
        <v>0</v>
      </c>
      <c r="AC306" s="31">
        <f t="shared" si="86"/>
        <v>0</v>
      </c>
      <c r="AE306" s="15">
        <v>2.56057439296</v>
      </c>
      <c r="AF306" s="15">
        <v>3.2122072567100002</v>
      </c>
      <c r="AG306" s="39">
        <f t="shared" si="83"/>
        <v>2.4047553599242462</v>
      </c>
      <c r="AH306" s="39">
        <f t="shared" si="84"/>
        <v>3.0167343073486719</v>
      </c>
    </row>
    <row r="307" spans="1:34" ht="15" x14ac:dyDescent="0.25">
      <c r="A307" s="40" t="s">
        <v>199</v>
      </c>
      <c r="B307" t="s">
        <v>547</v>
      </c>
      <c r="C307" t="s">
        <v>64</v>
      </c>
      <c r="D307">
        <v>7.2864722829400002</v>
      </c>
      <c r="E307">
        <v>0</v>
      </c>
      <c r="F307">
        <v>0</v>
      </c>
      <c r="G307">
        <v>0</v>
      </c>
      <c r="H307" s="29">
        <f t="shared" si="87"/>
        <v>7.2864722829400002</v>
      </c>
      <c r="I307" s="31">
        <f t="shared" si="88"/>
        <v>0</v>
      </c>
      <c r="J307" s="31">
        <f t="shared" si="89"/>
        <v>0</v>
      </c>
      <c r="K307" s="31">
        <f t="shared" si="90"/>
        <v>0</v>
      </c>
      <c r="L307" s="31">
        <f t="shared" si="91"/>
        <v>100</v>
      </c>
      <c r="M307">
        <v>0</v>
      </c>
      <c r="N307">
        <v>0</v>
      </c>
      <c r="O307" s="15">
        <f t="shared" si="92"/>
        <v>0</v>
      </c>
      <c r="P307">
        <v>0.40116396352</v>
      </c>
      <c r="Q307" s="29">
        <f t="shared" si="93"/>
        <v>0.40116396352</v>
      </c>
      <c r="R307" s="31">
        <f t="shared" si="94"/>
        <v>0</v>
      </c>
      <c r="S307" s="31">
        <f t="shared" si="95"/>
        <v>0</v>
      </c>
      <c r="T307" s="31">
        <f t="shared" si="96"/>
        <v>0</v>
      </c>
      <c r="U307" s="31">
        <f t="shared" si="97"/>
        <v>5.5055992521820913</v>
      </c>
      <c r="V307" s="31">
        <f t="shared" si="98"/>
        <v>5.5055992521820913</v>
      </c>
      <c r="X307" s="15">
        <v>0</v>
      </c>
      <c r="Y307" s="15">
        <v>0</v>
      </c>
      <c r="Z307" s="15">
        <v>0</v>
      </c>
      <c r="AA307" s="39">
        <f t="shared" si="82"/>
        <v>0</v>
      </c>
      <c r="AB307" s="31">
        <f t="shared" si="85"/>
        <v>0</v>
      </c>
      <c r="AC307" s="31">
        <f t="shared" si="86"/>
        <v>0</v>
      </c>
      <c r="AE307" s="15">
        <v>2.5010247669999999E-2</v>
      </c>
      <c r="AF307" s="15">
        <v>0.46241001197999998</v>
      </c>
      <c r="AG307" s="39">
        <f t="shared" si="83"/>
        <v>0.34324219867763883</v>
      </c>
      <c r="AH307" s="39">
        <f t="shared" si="84"/>
        <v>6.3461438405887041</v>
      </c>
    </row>
    <row r="308" spans="1:34" ht="15" x14ac:dyDescent="0.25">
      <c r="A308" s="40" t="s">
        <v>308</v>
      </c>
      <c r="B308" t="s">
        <v>655</v>
      </c>
      <c r="C308" t="s">
        <v>67</v>
      </c>
      <c r="D308">
        <v>52.2526002424</v>
      </c>
      <c r="E308">
        <v>0</v>
      </c>
      <c r="F308">
        <v>0</v>
      </c>
      <c r="G308">
        <v>0</v>
      </c>
      <c r="H308" s="29">
        <f t="shared" si="87"/>
        <v>52.2526002424</v>
      </c>
      <c r="I308" s="31">
        <f t="shared" si="88"/>
        <v>0</v>
      </c>
      <c r="J308" s="31">
        <f t="shared" si="89"/>
        <v>0</v>
      </c>
      <c r="K308" s="31">
        <f t="shared" si="90"/>
        <v>0</v>
      </c>
      <c r="L308" s="31">
        <f t="shared" si="91"/>
        <v>100</v>
      </c>
      <c r="M308">
        <v>0.13960793462000001</v>
      </c>
      <c r="N308">
        <v>0.29993635478000003</v>
      </c>
      <c r="O308" s="15">
        <f t="shared" si="92"/>
        <v>0.43954428940000001</v>
      </c>
      <c r="P308">
        <v>2.8197238714199999</v>
      </c>
      <c r="Q308" s="29">
        <f t="shared" si="93"/>
        <v>3.25926816082</v>
      </c>
      <c r="R308" s="31">
        <f t="shared" si="94"/>
        <v>0.26717892310116298</v>
      </c>
      <c r="S308" s="31">
        <f t="shared" si="95"/>
        <v>0.57401230443766282</v>
      </c>
      <c r="T308" s="31">
        <f t="shared" si="96"/>
        <v>0.8411912275388258</v>
      </c>
      <c r="U308" s="31">
        <f t="shared" si="97"/>
        <v>5.3963321601973693</v>
      </c>
      <c r="V308" s="31">
        <f t="shared" si="98"/>
        <v>6.2375233877361955</v>
      </c>
      <c r="X308" s="15">
        <v>0</v>
      </c>
      <c r="Y308" s="15">
        <v>0</v>
      </c>
      <c r="Z308" s="15">
        <v>0</v>
      </c>
      <c r="AA308" s="39">
        <f t="shared" si="82"/>
        <v>0</v>
      </c>
      <c r="AB308" s="31">
        <f t="shared" si="85"/>
        <v>0</v>
      </c>
      <c r="AC308" s="31">
        <f t="shared" si="86"/>
        <v>0</v>
      </c>
      <c r="AE308" s="15">
        <v>1.16487735008</v>
      </c>
      <c r="AF308" s="15">
        <v>2.1461415756900002</v>
      </c>
      <c r="AG308" s="39">
        <f t="shared" si="83"/>
        <v>2.2293193920993977</v>
      </c>
      <c r="AH308" s="39">
        <f t="shared" si="84"/>
        <v>4.1072435931112361</v>
      </c>
    </row>
    <row r="309" spans="1:34" ht="15" x14ac:dyDescent="0.25">
      <c r="A309" s="40" t="s">
        <v>200</v>
      </c>
      <c r="B309" t="s">
        <v>548</v>
      </c>
      <c r="C309" t="s">
        <v>51</v>
      </c>
      <c r="D309">
        <v>3.8085270740600001</v>
      </c>
      <c r="E309">
        <v>0</v>
      </c>
      <c r="F309">
        <v>0</v>
      </c>
      <c r="G309">
        <v>0</v>
      </c>
      <c r="H309" s="29">
        <f t="shared" si="87"/>
        <v>3.8085270740600001</v>
      </c>
      <c r="I309" s="31">
        <f t="shared" si="88"/>
        <v>0</v>
      </c>
      <c r="J309" s="31">
        <f t="shared" si="89"/>
        <v>0</v>
      </c>
      <c r="K309" s="31">
        <f t="shared" si="90"/>
        <v>0</v>
      </c>
      <c r="L309" s="31">
        <f t="shared" si="91"/>
        <v>100</v>
      </c>
      <c r="M309">
        <v>0</v>
      </c>
      <c r="N309">
        <v>0</v>
      </c>
      <c r="O309" s="15">
        <f t="shared" si="92"/>
        <v>0</v>
      </c>
      <c r="P309">
        <v>0</v>
      </c>
      <c r="Q309" s="29">
        <f t="shared" si="93"/>
        <v>0</v>
      </c>
      <c r="R309" s="31">
        <f t="shared" si="94"/>
        <v>0</v>
      </c>
      <c r="S309" s="31">
        <f t="shared" si="95"/>
        <v>0</v>
      </c>
      <c r="T309" s="31">
        <f t="shared" si="96"/>
        <v>0</v>
      </c>
      <c r="U309" s="31">
        <f t="shared" si="97"/>
        <v>0</v>
      </c>
      <c r="V309" s="31">
        <f t="shared" si="98"/>
        <v>0</v>
      </c>
      <c r="X309" s="15">
        <v>0</v>
      </c>
      <c r="Y309" s="15">
        <v>0</v>
      </c>
      <c r="Z309" s="15">
        <v>0</v>
      </c>
      <c r="AA309" s="39">
        <f t="shared" si="82"/>
        <v>0</v>
      </c>
      <c r="AB309" s="31">
        <f t="shared" si="85"/>
        <v>0</v>
      </c>
      <c r="AC309" s="31">
        <f t="shared" si="86"/>
        <v>0</v>
      </c>
      <c r="AE309" s="15">
        <v>0</v>
      </c>
      <c r="AF309" s="15">
        <v>0</v>
      </c>
      <c r="AG309" s="39">
        <f t="shared" si="83"/>
        <v>0</v>
      </c>
      <c r="AH309" s="39">
        <f t="shared" si="84"/>
        <v>0</v>
      </c>
    </row>
    <row r="310" spans="1:34" ht="15" x14ac:dyDescent="0.25">
      <c r="A310" s="40" t="s">
        <v>256</v>
      </c>
      <c r="B310" t="s">
        <v>603</v>
      </c>
      <c r="C310" t="s">
        <v>63</v>
      </c>
      <c r="D310">
        <v>0.12685625535</v>
      </c>
      <c r="E310">
        <v>0</v>
      </c>
      <c r="F310">
        <v>0.12685625535</v>
      </c>
      <c r="G310">
        <v>0</v>
      </c>
      <c r="H310" s="29">
        <f t="shared" si="87"/>
        <v>0</v>
      </c>
      <c r="I310" s="31">
        <f t="shared" si="88"/>
        <v>0</v>
      </c>
      <c r="J310" s="31">
        <f t="shared" si="89"/>
        <v>100</v>
      </c>
      <c r="K310" s="31">
        <f t="shared" si="90"/>
        <v>0</v>
      </c>
      <c r="L310" s="31">
        <f t="shared" si="91"/>
        <v>0</v>
      </c>
      <c r="M310">
        <v>0</v>
      </c>
      <c r="N310">
        <v>0</v>
      </c>
      <c r="O310" s="15">
        <f t="shared" si="92"/>
        <v>0</v>
      </c>
      <c r="P310">
        <v>0</v>
      </c>
      <c r="Q310" s="29">
        <f t="shared" si="93"/>
        <v>0</v>
      </c>
      <c r="R310" s="31">
        <f t="shared" si="94"/>
        <v>0</v>
      </c>
      <c r="S310" s="31">
        <f t="shared" si="95"/>
        <v>0</v>
      </c>
      <c r="T310" s="31">
        <f t="shared" si="96"/>
        <v>0</v>
      </c>
      <c r="U310" s="31">
        <f t="shared" si="97"/>
        <v>0</v>
      </c>
      <c r="V310" s="31">
        <f t="shared" si="98"/>
        <v>0</v>
      </c>
      <c r="X310" s="15">
        <v>0.12685625535</v>
      </c>
      <c r="Y310" s="15">
        <v>0</v>
      </c>
      <c r="Z310" s="15">
        <v>0</v>
      </c>
      <c r="AA310" s="39">
        <f t="shared" si="82"/>
        <v>100</v>
      </c>
      <c r="AB310" s="31">
        <f t="shared" si="85"/>
        <v>0</v>
      </c>
      <c r="AC310" s="31">
        <f t="shared" si="86"/>
        <v>0</v>
      </c>
      <c r="AE310" s="15">
        <v>0</v>
      </c>
      <c r="AF310" s="15">
        <v>0</v>
      </c>
      <c r="AG310" s="39">
        <f t="shared" si="83"/>
        <v>0</v>
      </c>
      <c r="AH310" s="39">
        <f t="shared" si="84"/>
        <v>0</v>
      </c>
    </row>
    <row r="311" spans="1:34" ht="15" x14ac:dyDescent="0.25">
      <c r="A311" s="40" t="s">
        <v>252</v>
      </c>
      <c r="B311" t="s">
        <v>599</v>
      </c>
      <c r="C311" t="s">
        <v>51</v>
      </c>
      <c r="D311">
        <v>18.299189207600001</v>
      </c>
      <c r="E311">
        <v>0</v>
      </c>
      <c r="F311">
        <v>0</v>
      </c>
      <c r="G311">
        <v>0</v>
      </c>
      <c r="H311" s="29">
        <f t="shared" si="87"/>
        <v>18.299189207600001</v>
      </c>
      <c r="I311" s="31">
        <f t="shared" si="88"/>
        <v>0</v>
      </c>
      <c r="J311" s="31">
        <f t="shared" si="89"/>
        <v>0</v>
      </c>
      <c r="K311" s="31">
        <f t="shared" si="90"/>
        <v>0</v>
      </c>
      <c r="L311" s="31">
        <f t="shared" si="91"/>
        <v>100</v>
      </c>
      <c r="M311">
        <v>0.10402433271</v>
      </c>
      <c r="N311">
        <v>4.1748638210000001E-2</v>
      </c>
      <c r="O311" s="15">
        <f t="shared" si="92"/>
        <v>0.14577297091999999</v>
      </c>
      <c r="P311">
        <v>0.33059531487999999</v>
      </c>
      <c r="Q311" s="29">
        <f t="shared" si="93"/>
        <v>0.47636828580000001</v>
      </c>
      <c r="R311" s="31">
        <f t="shared" si="94"/>
        <v>0.56846416270069888</v>
      </c>
      <c r="S311" s="31">
        <f t="shared" si="95"/>
        <v>0.22814474311605562</v>
      </c>
      <c r="T311" s="31">
        <f t="shared" si="96"/>
        <v>0.79660890581675448</v>
      </c>
      <c r="U311" s="31">
        <f t="shared" si="97"/>
        <v>1.8066118183132258</v>
      </c>
      <c r="V311" s="31">
        <f t="shared" si="98"/>
        <v>2.6032207241299803</v>
      </c>
      <c r="X311" s="15">
        <v>0</v>
      </c>
      <c r="Y311" s="15">
        <v>0</v>
      </c>
      <c r="Z311" s="15">
        <v>0</v>
      </c>
      <c r="AA311" s="39">
        <f t="shared" si="82"/>
        <v>0</v>
      </c>
      <c r="AB311" s="31">
        <f t="shared" si="85"/>
        <v>0</v>
      </c>
      <c r="AC311" s="31">
        <f t="shared" si="86"/>
        <v>0</v>
      </c>
      <c r="AE311" s="15">
        <v>0.10437265799999999</v>
      </c>
      <c r="AF311" s="15">
        <v>0.21854932423000001</v>
      </c>
      <c r="AG311" s="39">
        <f t="shared" si="83"/>
        <v>0.57036766392170013</v>
      </c>
      <c r="AH311" s="39">
        <f t="shared" si="84"/>
        <v>1.1943115170328547</v>
      </c>
    </row>
    <row r="312" spans="1:34" ht="15" x14ac:dyDescent="0.25">
      <c r="A312" s="40" t="s">
        <v>257</v>
      </c>
      <c r="B312" t="s">
        <v>604</v>
      </c>
      <c r="C312" t="s">
        <v>63</v>
      </c>
      <c r="D312">
        <v>13.925133969799999</v>
      </c>
      <c r="E312">
        <v>2.9949863601</v>
      </c>
      <c r="F312">
        <v>0.47569266868999999</v>
      </c>
      <c r="G312">
        <v>4.7231267891600002</v>
      </c>
      <c r="H312" s="29">
        <f t="shared" si="87"/>
        <v>5.7313281518499988</v>
      </c>
      <c r="I312" s="31">
        <f t="shared" si="88"/>
        <v>21.507774119770396</v>
      </c>
      <c r="J312" s="31">
        <f t="shared" si="89"/>
        <v>3.4160724752929048</v>
      </c>
      <c r="K312" s="31">
        <f t="shared" si="90"/>
        <v>33.917998917663816</v>
      </c>
      <c r="L312" s="31">
        <f t="shared" si="91"/>
        <v>41.158154487272881</v>
      </c>
      <c r="M312">
        <v>0.97955557565999996</v>
      </c>
      <c r="N312">
        <v>0.55281350727</v>
      </c>
      <c r="O312" s="15">
        <f t="shared" si="92"/>
        <v>1.5323690829299998</v>
      </c>
      <c r="P312">
        <v>1.0517040906999999</v>
      </c>
      <c r="Q312" s="29">
        <f t="shared" si="93"/>
        <v>2.5840731736299998</v>
      </c>
      <c r="R312" s="31">
        <f t="shared" si="94"/>
        <v>7.0344427406185224</v>
      </c>
      <c r="S312" s="31">
        <f t="shared" si="95"/>
        <v>3.9698972266184942</v>
      </c>
      <c r="T312" s="31">
        <f t="shared" si="96"/>
        <v>11.004339967237016</v>
      </c>
      <c r="U312" s="31">
        <f t="shared" si="97"/>
        <v>7.5525599465030151</v>
      </c>
      <c r="V312" s="31">
        <f t="shared" si="98"/>
        <v>18.556899913740029</v>
      </c>
      <c r="X312" s="15">
        <v>3.4542189666900001</v>
      </c>
      <c r="Y312" s="15">
        <v>4.7395870155399997</v>
      </c>
      <c r="Z312" s="15">
        <v>0.21514215211000001</v>
      </c>
      <c r="AA312" s="39">
        <f t="shared" si="82"/>
        <v>24.805642618457419</v>
      </c>
      <c r="AB312" s="31">
        <f t="shared" si="85"/>
        <v>34.036204074006996</v>
      </c>
      <c r="AC312" s="31">
        <f t="shared" si="86"/>
        <v>1.5449916142752198</v>
      </c>
      <c r="AE312" s="15">
        <v>0.88830911305000004</v>
      </c>
      <c r="AF312" s="15">
        <v>0.60522920882999998</v>
      </c>
      <c r="AG312" s="39">
        <f t="shared" si="83"/>
        <v>6.3791782181522416</v>
      </c>
      <c r="AH312" s="39">
        <f t="shared" si="84"/>
        <v>4.3463079791015655</v>
      </c>
    </row>
    <row r="313" spans="1:34" ht="15" x14ac:dyDescent="0.25">
      <c r="A313" s="40" t="s">
        <v>348</v>
      </c>
      <c r="B313" t="s">
        <v>694</v>
      </c>
      <c r="C313" t="s">
        <v>63</v>
      </c>
      <c r="D313">
        <v>0.45511218492700001</v>
      </c>
      <c r="E313">
        <v>0</v>
      </c>
      <c r="F313">
        <v>0</v>
      </c>
      <c r="G313">
        <v>4.4656423999999998E-3</v>
      </c>
      <c r="H313" s="29">
        <f t="shared" si="87"/>
        <v>0.45064654252699998</v>
      </c>
      <c r="I313" s="31">
        <f t="shared" si="88"/>
        <v>0</v>
      </c>
      <c r="J313" s="31">
        <f t="shared" si="89"/>
        <v>0</v>
      </c>
      <c r="K313" s="31">
        <f t="shared" si="90"/>
        <v>0.98121793876300833</v>
      </c>
      <c r="L313" s="31">
        <f t="shared" si="91"/>
        <v>99.01878206123699</v>
      </c>
      <c r="M313">
        <v>5.879482783E-2</v>
      </c>
      <c r="N313">
        <v>2.0921071329999999E-2</v>
      </c>
      <c r="O313" s="15">
        <f t="shared" si="92"/>
        <v>7.9715899159999992E-2</v>
      </c>
      <c r="P313">
        <v>8.3359942450000002E-2</v>
      </c>
      <c r="Q313" s="29">
        <f t="shared" si="93"/>
        <v>0.16307584160999999</v>
      </c>
      <c r="R313" s="31">
        <f t="shared" si="94"/>
        <v>12.918754930595998</v>
      </c>
      <c r="S313" s="31">
        <f t="shared" si="95"/>
        <v>4.5969042409523135</v>
      </c>
      <c r="T313" s="31">
        <f t="shared" si="96"/>
        <v>17.515659171548311</v>
      </c>
      <c r="U313" s="31">
        <f t="shared" si="97"/>
        <v>18.316350388063317</v>
      </c>
      <c r="V313" s="31">
        <f t="shared" si="98"/>
        <v>35.832009559611627</v>
      </c>
      <c r="X313" s="15">
        <v>0</v>
      </c>
      <c r="Y313" s="15">
        <v>4.4656423999999998E-3</v>
      </c>
      <c r="Z313" s="15">
        <v>0</v>
      </c>
      <c r="AA313" s="39">
        <f t="shared" si="82"/>
        <v>0</v>
      </c>
      <c r="AB313" s="31">
        <f t="shared" si="85"/>
        <v>0.98121793876300833</v>
      </c>
      <c r="AC313" s="31">
        <f t="shared" si="86"/>
        <v>0</v>
      </c>
      <c r="AE313" s="15">
        <v>5.3402004660000002E-2</v>
      </c>
      <c r="AF313" s="15">
        <v>4.0915772429999997E-2</v>
      </c>
      <c r="AG313" s="39">
        <f t="shared" si="83"/>
        <v>11.733811229107321</v>
      </c>
      <c r="AH313" s="39">
        <f t="shared" si="84"/>
        <v>8.9902608159267121</v>
      </c>
    </row>
    <row r="314" spans="1:34" ht="15" x14ac:dyDescent="0.25">
      <c r="A314" s="40" t="s">
        <v>255</v>
      </c>
      <c r="B314" t="s">
        <v>602</v>
      </c>
      <c r="C314" t="s">
        <v>51</v>
      </c>
      <c r="D314">
        <v>3.26300874928</v>
      </c>
      <c r="E314">
        <v>0</v>
      </c>
      <c r="F314">
        <v>0</v>
      </c>
      <c r="G314">
        <v>0</v>
      </c>
      <c r="H314" s="29">
        <f t="shared" si="87"/>
        <v>3.26300874928</v>
      </c>
      <c r="I314" s="31">
        <f t="shared" si="88"/>
        <v>0</v>
      </c>
      <c r="J314" s="31">
        <f t="shared" si="89"/>
        <v>0</v>
      </c>
      <c r="K314" s="31">
        <f t="shared" si="90"/>
        <v>0</v>
      </c>
      <c r="L314" s="31">
        <f t="shared" si="91"/>
        <v>100</v>
      </c>
      <c r="M314">
        <v>2.9613051370000001E-2</v>
      </c>
      <c r="N314">
        <v>0.20529046687999999</v>
      </c>
      <c r="O314" s="15">
        <f t="shared" si="92"/>
        <v>0.23490351825</v>
      </c>
      <c r="P314">
        <v>1.4314171440900001</v>
      </c>
      <c r="Q314" s="29">
        <f t="shared" si="93"/>
        <v>1.66632066234</v>
      </c>
      <c r="R314" s="31">
        <f t="shared" si="94"/>
        <v>0.90753821535214318</v>
      </c>
      <c r="S314" s="31">
        <f t="shared" si="95"/>
        <v>6.2914470249366765</v>
      </c>
      <c r="T314" s="31">
        <f t="shared" si="96"/>
        <v>7.1989852402888186</v>
      </c>
      <c r="U314" s="31">
        <f t="shared" si="97"/>
        <v>43.868014279944845</v>
      </c>
      <c r="V314" s="31">
        <f t="shared" si="98"/>
        <v>51.066999520233658</v>
      </c>
      <c r="X314" s="15">
        <v>0</v>
      </c>
      <c r="Y314" s="15">
        <v>0</v>
      </c>
      <c r="Z314" s="15">
        <v>0</v>
      </c>
      <c r="AA314" s="39">
        <f t="shared" si="82"/>
        <v>0</v>
      </c>
      <c r="AB314" s="31">
        <f t="shared" si="85"/>
        <v>0</v>
      </c>
      <c r="AC314" s="31">
        <f t="shared" si="86"/>
        <v>0</v>
      </c>
      <c r="AE314" s="15">
        <v>0.22650404172999999</v>
      </c>
      <c r="AF314" s="15">
        <v>0.93422784260000002</v>
      </c>
      <c r="AG314" s="39">
        <f t="shared" si="83"/>
        <v>6.9415701622001267</v>
      </c>
      <c r="AH314" s="39">
        <f t="shared" si="84"/>
        <v>28.630871517158585</v>
      </c>
    </row>
    <row r="315" spans="1:34" ht="15" x14ac:dyDescent="0.25">
      <c r="A315" s="40" t="s">
        <v>258</v>
      </c>
      <c r="B315" t="s">
        <v>605</v>
      </c>
      <c r="C315" t="s">
        <v>51</v>
      </c>
      <c r="D315">
        <v>20.057860228999999</v>
      </c>
      <c r="E315">
        <v>19.813055875810001</v>
      </c>
      <c r="F315">
        <v>0.19951469427999999</v>
      </c>
      <c r="G315">
        <v>2.853334213E-2</v>
      </c>
      <c r="H315" s="29">
        <f t="shared" si="87"/>
        <v>1.6756316779998393E-2</v>
      </c>
      <c r="I315" s="31">
        <f t="shared" si="88"/>
        <v>98.779509128116985</v>
      </c>
      <c r="J315" s="31">
        <f t="shared" si="89"/>
        <v>0.99469580504673283</v>
      </c>
      <c r="K315" s="31">
        <f t="shared" si="90"/>
        <v>0.14225516482932712</v>
      </c>
      <c r="L315" s="31">
        <f t="shared" si="91"/>
        <v>8.3539902006953964E-2</v>
      </c>
      <c r="M315">
        <v>8.4979165493500002</v>
      </c>
      <c r="N315">
        <v>4.0766305357399997</v>
      </c>
      <c r="O315" s="15">
        <f t="shared" si="92"/>
        <v>12.57454708509</v>
      </c>
      <c r="P315">
        <v>5.8582289686199998</v>
      </c>
      <c r="Q315" s="29">
        <f t="shared" si="93"/>
        <v>18.43277605371</v>
      </c>
      <c r="R315" s="31">
        <f t="shared" si="94"/>
        <v>42.367014488731783</v>
      </c>
      <c r="S315" s="31">
        <f t="shared" si="95"/>
        <v>20.324354089604917</v>
      </c>
      <c r="T315" s="31">
        <f t="shared" si="96"/>
        <v>62.691368578336707</v>
      </c>
      <c r="U315" s="31">
        <f t="shared" si="97"/>
        <v>29.206649671185126</v>
      </c>
      <c r="V315" s="31">
        <f t="shared" si="98"/>
        <v>91.898018249521826</v>
      </c>
      <c r="X315" s="15">
        <v>19.91584476801</v>
      </c>
      <c r="Y315" s="15">
        <v>6.4630024019999996E-2</v>
      </c>
      <c r="Z315" s="15">
        <v>7.2424000000000003E-7</v>
      </c>
      <c r="AA315" s="39">
        <f t="shared" si="82"/>
        <v>99.291971030964348</v>
      </c>
      <c r="AB315" s="31">
        <f t="shared" si="85"/>
        <v>0.32221793991044367</v>
      </c>
      <c r="AC315" s="31">
        <f t="shared" si="86"/>
        <v>3.6107540471983218E-6</v>
      </c>
      <c r="AE315" s="15">
        <v>5.8115060872599997</v>
      </c>
      <c r="AF315" s="15">
        <v>3.3324971690199998</v>
      </c>
      <c r="AG315" s="39">
        <f t="shared" si="83"/>
        <v>28.973709163939752</v>
      </c>
      <c r="AH315" s="39">
        <f t="shared" si="84"/>
        <v>16.614420137407372</v>
      </c>
    </row>
    <row r="316" spans="1:34" ht="15" x14ac:dyDescent="0.25">
      <c r="A316" s="40" t="s">
        <v>247</v>
      </c>
      <c r="B316" t="s">
        <v>594</v>
      </c>
      <c r="C316" t="s">
        <v>63</v>
      </c>
      <c r="D316">
        <v>3.7842297351499998</v>
      </c>
      <c r="E316">
        <v>0</v>
      </c>
      <c r="F316">
        <v>0.95765947164999998</v>
      </c>
      <c r="G316">
        <v>0.24532864719</v>
      </c>
      <c r="H316" s="29">
        <f t="shared" si="87"/>
        <v>2.5812416163099998</v>
      </c>
      <c r="I316" s="31">
        <f t="shared" si="88"/>
        <v>0</v>
      </c>
      <c r="J316" s="31">
        <f t="shared" si="89"/>
        <v>25.306589152205373</v>
      </c>
      <c r="K316" s="31">
        <f t="shared" si="90"/>
        <v>6.4829216078308631</v>
      </c>
      <c r="L316" s="31">
        <f t="shared" si="91"/>
        <v>68.210489239963763</v>
      </c>
      <c r="M316">
        <v>3.7172834879999998E-2</v>
      </c>
      <c r="N316">
        <v>0.13720900612</v>
      </c>
      <c r="O316" s="15">
        <f t="shared" si="92"/>
        <v>0.17438184100000001</v>
      </c>
      <c r="P316">
        <v>0.46357289350000003</v>
      </c>
      <c r="Q316" s="29">
        <f t="shared" si="93"/>
        <v>0.63795473450000006</v>
      </c>
      <c r="R316" s="31">
        <f t="shared" si="94"/>
        <v>0.98230914827179583</v>
      </c>
      <c r="S316" s="31">
        <f t="shared" si="95"/>
        <v>3.6258106860037476</v>
      </c>
      <c r="T316" s="31">
        <f t="shared" si="96"/>
        <v>4.6081198342755432</v>
      </c>
      <c r="U316" s="31">
        <f t="shared" si="97"/>
        <v>12.250125545869505</v>
      </c>
      <c r="V316" s="31">
        <f t="shared" si="98"/>
        <v>16.85824538014505</v>
      </c>
      <c r="X316" s="15">
        <v>0.95765947164999998</v>
      </c>
      <c r="Y316" s="15">
        <v>0.24532864719</v>
      </c>
      <c r="Z316" s="15">
        <v>0</v>
      </c>
      <c r="AA316" s="39">
        <f t="shared" si="82"/>
        <v>25.306589152205373</v>
      </c>
      <c r="AB316" s="31">
        <f t="shared" si="85"/>
        <v>6.4829216078308631</v>
      </c>
      <c r="AC316" s="31">
        <f t="shared" si="86"/>
        <v>0</v>
      </c>
      <c r="AE316" s="15">
        <v>0.33679024973999999</v>
      </c>
      <c r="AF316" s="15">
        <v>0.28880280829999999</v>
      </c>
      <c r="AG316" s="39">
        <f t="shared" si="83"/>
        <v>8.8998362496787013</v>
      </c>
      <c r="AH316" s="39">
        <f t="shared" si="84"/>
        <v>7.631746181196168</v>
      </c>
    </row>
    <row r="317" spans="1:34" ht="15" x14ac:dyDescent="0.25">
      <c r="A317" s="40" t="s">
        <v>274</v>
      </c>
      <c r="B317" t="s">
        <v>621</v>
      </c>
      <c r="C317" t="s">
        <v>63</v>
      </c>
      <c r="D317">
        <v>8.7434811578100007</v>
      </c>
      <c r="E317">
        <v>0</v>
      </c>
      <c r="F317">
        <v>1.1160220130000001E-2</v>
      </c>
      <c r="G317">
        <v>1.5127006910000001E-2</v>
      </c>
      <c r="H317" s="29">
        <f t="shared" si="87"/>
        <v>8.7171939307700015</v>
      </c>
      <c r="I317" s="31">
        <f t="shared" si="88"/>
        <v>0</v>
      </c>
      <c r="J317" s="31">
        <f t="shared" si="89"/>
        <v>0.12764046640657858</v>
      </c>
      <c r="K317" s="31">
        <f t="shared" si="90"/>
        <v>0.17300897247874777</v>
      </c>
      <c r="L317" s="31">
        <f t="shared" si="91"/>
        <v>99.699350561114684</v>
      </c>
      <c r="M317">
        <v>3.0458962459999999E-2</v>
      </c>
      <c r="N317">
        <v>5.6815270969999998E-2</v>
      </c>
      <c r="O317" s="15">
        <f t="shared" si="92"/>
        <v>8.7274233430000001E-2</v>
      </c>
      <c r="P317">
        <v>0.36098297678000002</v>
      </c>
      <c r="Q317" s="29">
        <f t="shared" si="93"/>
        <v>0.44825721021000003</v>
      </c>
      <c r="R317" s="31">
        <f t="shared" si="94"/>
        <v>0.34836196144590453</v>
      </c>
      <c r="S317" s="31">
        <f t="shared" si="95"/>
        <v>0.6498014914717406</v>
      </c>
      <c r="T317" s="31">
        <f t="shared" si="96"/>
        <v>0.99816345291764508</v>
      </c>
      <c r="U317" s="31">
        <f t="shared" si="97"/>
        <v>4.1285955818359223</v>
      </c>
      <c r="V317" s="31">
        <f t="shared" si="98"/>
        <v>5.1267590347535679</v>
      </c>
      <c r="X317" s="15">
        <v>1.1051897600000001E-2</v>
      </c>
      <c r="Y317" s="15">
        <v>1.474000143E-2</v>
      </c>
      <c r="Z317" s="15">
        <v>0</v>
      </c>
      <c r="AA317" s="39">
        <f t="shared" si="82"/>
        <v>0.1264015716455</v>
      </c>
      <c r="AB317" s="31">
        <f t="shared" si="85"/>
        <v>0.16858275512875884</v>
      </c>
      <c r="AC317" s="31">
        <f t="shared" si="86"/>
        <v>0</v>
      </c>
      <c r="AE317" s="15">
        <v>0.21979109569999999</v>
      </c>
      <c r="AF317" s="15">
        <v>0.22427618348</v>
      </c>
      <c r="AG317" s="39">
        <f t="shared" si="83"/>
        <v>2.5137710224682586</v>
      </c>
      <c r="AH317" s="39">
        <f t="shared" si="84"/>
        <v>2.5650673848558387</v>
      </c>
    </row>
    <row r="318" spans="1:34" ht="15" x14ac:dyDescent="0.25">
      <c r="A318" s="40" t="s">
        <v>259</v>
      </c>
      <c r="B318" t="s">
        <v>606</v>
      </c>
      <c r="C318" t="s">
        <v>63</v>
      </c>
      <c r="D318">
        <v>7.0484977073700001</v>
      </c>
      <c r="E318">
        <v>0</v>
      </c>
      <c r="F318">
        <v>0</v>
      </c>
      <c r="G318">
        <v>0</v>
      </c>
      <c r="H318" s="29">
        <f t="shared" si="87"/>
        <v>7.0484977073700001</v>
      </c>
      <c r="I318" s="31">
        <f t="shared" si="88"/>
        <v>0</v>
      </c>
      <c r="J318" s="31">
        <f t="shared" si="89"/>
        <v>0</v>
      </c>
      <c r="K318" s="31">
        <f t="shared" si="90"/>
        <v>0</v>
      </c>
      <c r="L318" s="31">
        <f t="shared" si="91"/>
        <v>100</v>
      </c>
      <c r="M318">
        <v>2.9825229179999999E-2</v>
      </c>
      <c r="N318">
        <v>5.6768642300000002E-3</v>
      </c>
      <c r="O318" s="15">
        <f t="shared" si="92"/>
        <v>3.5502093409999998E-2</v>
      </c>
      <c r="P318">
        <v>6.3129468169999994E-2</v>
      </c>
      <c r="Q318" s="29">
        <f t="shared" si="93"/>
        <v>9.8631561579999999E-2</v>
      </c>
      <c r="R318" s="31">
        <f t="shared" si="94"/>
        <v>0.42314306421373099</v>
      </c>
      <c r="S318" s="31">
        <f t="shared" si="95"/>
        <v>8.0540059253537077E-2</v>
      </c>
      <c r="T318" s="31">
        <f t="shared" si="96"/>
        <v>0.50368312346726807</v>
      </c>
      <c r="U318" s="31">
        <f t="shared" si="97"/>
        <v>0.8956443030972544</v>
      </c>
      <c r="V318" s="31">
        <f t="shared" si="98"/>
        <v>1.3993274265645226</v>
      </c>
      <c r="X318" s="15">
        <v>0</v>
      </c>
      <c r="Y318" s="15">
        <v>0</v>
      </c>
      <c r="Z318" s="15">
        <v>0</v>
      </c>
      <c r="AA318" s="39">
        <f t="shared" si="82"/>
        <v>0</v>
      </c>
      <c r="AB318" s="31">
        <f t="shared" si="85"/>
        <v>0</v>
      </c>
      <c r="AC318" s="31">
        <f t="shared" si="86"/>
        <v>0</v>
      </c>
      <c r="AE318" s="15">
        <v>1.3845744659999999E-2</v>
      </c>
      <c r="AF318" s="15">
        <v>6.5286759400000005E-2</v>
      </c>
      <c r="AG318" s="39">
        <f t="shared" si="83"/>
        <v>0.19643539992249284</v>
      </c>
      <c r="AH318" s="39">
        <f t="shared" si="84"/>
        <v>0.92625070065264159</v>
      </c>
    </row>
    <row r="319" spans="1:34" ht="15" x14ac:dyDescent="0.25">
      <c r="A319" s="40" t="s">
        <v>260</v>
      </c>
      <c r="B319" t="s">
        <v>607</v>
      </c>
      <c r="C319" t="s">
        <v>63</v>
      </c>
      <c r="D319">
        <v>9.4644344908699996</v>
      </c>
      <c r="E319">
        <v>0</v>
      </c>
      <c r="F319">
        <v>0</v>
      </c>
      <c r="G319">
        <v>0</v>
      </c>
      <c r="H319" s="29">
        <f t="shared" si="87"/>
        <v>9.4644344908699996</v>
      </c>
      <c r="I319" s="31">
        <f t="shared" si="88"/>
        <v>0</v>
      </c>
      <c r="J319" s="31">
        <f t="shared" si="89"/>
        <v>0</v>
      </c>
      <c r="K319" s="31">
        <f t="shared" si="90"/>
        <v>0</v>
      </c>
      <c r="L319" s="31">
        <f t="shared" si="91"/>
        <v>100</v>
      </c>
      <c r="M319">
        <v>0</v>
      </c>
      <c r="N319">
        <v>8.1444439559999998E-2</v>
      </c>
      <c r="O319" s="15">
        <f t="shared" si="92"/>
        <v>8.1444439559999998E-2</v>
      </c>
      <c r="P319">
        <v>0.23479797185000001</v>
      </c>
      <c r="Q319" s="29">
        <f t="shared" si="93"/>
        <v>0.31624241140999998</v>
      </c>
      <c r="R319" s="31">
        <f t="shared" si="94"/>
        <v>0</v>
      </c>
      <c r="S319" s="31">
        <f t="shared" si="95"/>
        <v>0.86053149439162502</v>
      </c>
      <c r="T319" s="31">
        <f t="shared" si="96"/>
        <v>0.86053149439162502</v>
      </c>
      <c r="U319" s="31">
        <f t="shared" si="97"/>
        <v>2.4808452325017534</v>
      </c>
      <c r="V319" s="31">
        <f t="shared" si="98"/>
        <v>3.3413767268933783</v>
      </c>
      <c r="X319" s="15">
        <v>0</v>
      </c>
      <c r="Y319" s="15">
        <v>0</v>
      </c>
      <c r="Z319" s="15">
        <v>0</v>
      </c>
      <c r="AA319" s="39">
        <f t="shared" si="82"/>
        <v>0</v>
      </c>
      <c r="AB319" s="31">
        <f t="shared" si="85"/>
        <v>0</v>
      </c>
      <c r="AC319" s="31">
        <f t="shared" si="86"/>
        <v>0</v>
      </c>
      <c r="AE319" s="15">
        <v>0.13246668087999999</v>
      </c>
      <c r="AF319" s="15">
        <v>0.14460945147000001</v>
      </c>
      <c r="AG319" s="39">
        <f t="shared" si="83"/>
        <v>1.399625947094735</v>
      </c>
      <c r="AH319" s="39">
        <f t="shared" si="84"/>
        <v>1.5279249025337918</v>
      </c>
    </row>
    <row r="320" spans="1:34" ht="15" x14ac:dyDescent="0.25">
      <c r="A320" s="40" t="s">
        <v>309</v>
      </c>
      <c r="B320" t="s">
        <v>656</v>
      </c>
      <c r="C320" t="s">
        <v>67</v>
      </c>
      <c r="D320">
        <v>27.310184125300001</v>
      </c>
      <c r="E320">
        <v>0.32250679719999997</v>
      </c>
      <c r="F320">
        <v>0</v>
      </c>
      <c r="G320">
        <v>0</v>
      </c>
      <c r="H320" s="29">
        <f t="shared" si="87"/>
        <v>26.987677328100002</v>
      </c>
      <c r="I320" s="31">
        <f t="shared" si="88"/>
        <v>1.1809030496474444</v>
      </c>
      <c r="J320" s="31">
        <f t="shared" si="89"/>
        <v>0</v>
      </c>
      <c r="K320" s="31">
        <f t="shared" si="90"/>
        <v>0</v>
      </c>
      <c r="L320" s="31">
        <f t="shared" si="91"/>
        <v>98.819096950352559</v>
      </c>
      <c r="M320">
        <v>1.34978399621</v>
      </c>
      <c r="N320">
        <v>0.90225889642000001</v>
      </c>
      <c r="O320" s="15">
        <f t="shared" si="92"/>
        <v>2.25204289263</v>
      </c>
      <c r="P320">
        <v>2.7999764697499998</v>
      </c>
      <c r="Q320" s="29">
        <f t="shared" si="93"/>
        <v>5.0520193623799994</v>
      </c>
      <c r="R320" s="31">
        <f t="shared" si="94"/>
        <v>4.9424199778996281</v>
      </c>
      <c r="S320" s="31">
        <f t="shared" si="95"/>
        <v>3.3037451973242189</v>
      </c>
      <c r="T320" s="31">
        <f t="shared" si="96"/>
        <v>8.2461651752238456</v>
      </c>
      <c r="U320" s="31">
        <f t="shared" si="97"/>
        <v>10.25249942257298</v>
      </c>
      <c r="V320" s="31">
        <f t="shared" si="98"/>
        <v>18.498664597796825</v>
      </c>
      <c r="X320" s="15">
        <v>0</v>
      </c>
      <c r="Y320" s="15">
        <v>0</v>
      </c>
      <c r="Z320" s="15">
        <v>0</v>
      </c>
      <c r="AA320" s="39">
        <f t="shared" si="82"/>
        <v>0</v>
      </c>
      <c r="AB320" s="31">
        <f t="shared" si="85"/>
        <v>0</v>
      </c>
      <c r="AC320" s="31">
        <f t="shared" si="86"/>
        <v>0</v>
      </c>
      <c r="AE320" s="15">
        <v>2.0619849288499998</v>
      </c>
      <c r="AF320" s="15">
        <v>1.5638360705700001</v>
      </c>
      <c r="AG320" s="39">
        <f t="shared" si="83"/>
        <v>7.5502417683804213</v>
      </c>
      <c r="AH320" s="39">
        <f t="shared" si="84"/>
        <v>5.7262011248077647</v>
      </c>
    </row>
    <row r="321" spans="1:34" ht="15" x14ac:dyDescent="0.25">
      <c r="A321" s="40" t="s">
        <v>262</v>
      </c>
      <c r="B321" t="s">
        <v>609</v>
      </c>
      <c r="C321" t="s">
        <v>63</v>
      </c>
      <c r="D321">
        <v>7.2227830522399996</v>
      </c>
      <c r="E321">
        <v>0</v>
      </c>
      <c r="F321">
        <v>0</v>
      </c>
      <c r="G321">
        <v>0</v>
      </c>
      <c r="H321" s="29">
        <f t="shared" si="87"/>
        <v>7.2227830522399996</v>
      </c>
      <c r="I321" s="31">
        <f t="shared" si="88"/>
        <v>0</v>
      </c>
      <c r="J321" s="31">
        <f t="shared" si="89"/>
        <v>0</v>
      </c>
      <c r="K321" s="31">
        <f t="shared" si="90"/>
        <v>0</v>
      </c>
      <c r="L321" s="31">
        <f t="shared" si="91"/>
        <v>100</v>
      </c>
      <c r="M321">
        <v>8.1932693850000002E-2</v>
      </c>
      <c r="N321">
        <v>0.10626995222000001</v>
      </c>
      <c r="O321" s="15">
        <f t="shared" si="92"/>
        <v>0.18820264607000001</v>
      </c>
      <c r="P321">
        <v>1.46282885376</v>
      </c>
      <c r="Q321" s="29">
        <f t="shared" si="93"/>
        <v>1.65103149983</v>
      </c>
      <c r="R321" s="31">
        <f t="shared" si="94"/>
        <v>1.1343645968237996</v>
      </c>
      <c r="S321" s="31">
        <f t="shared" si="95"/>
        <v>1.4713158550019378</v>
      </c>
      <c r="T321" s="31">
        <f t="shared" si="96"/>
        <v>2.6056804518257373</v>
      </c>
      <c r="U321" s="31">
        <f t="shared" si="97"/>
        <v>20.252980647208187</v>
      </c>
      <c r="V321" s="31">
        <f t="shared" si="98"/>
        <v>22.858661099033924</v>
      </c>
      <c r="X321" s="15">
        <v>0</v>
      </c>
      <c r="Y321" s="15">
        <v>0</v>
      </c>
      <c r="Z321" s="15">
        <v>0</v>
      </c>
      <c r="AA321" s="39">
        <f t="shared" si="82"/>
        <v>0</v>
      </c>
      <c r="AB321" s="31">
        <f t="shared" si="85"/>
        <v>0</v>
      </c>
      <c r="AC321" s="31">
        <f t="shared" si="86"/>
        <v>0</v>
      </c>
      <c r="AE321" s="15">
        <v>0.60500229280999995</v>
      </c>
      <c r="AF321" s="15">
        <v>0.98570116630000004</v>
      </c>
      <c r="AG321" s="39">
        <f t="shared" si="83"/>
        <v>8.3763043751171615</v>
      </c>
      <c r="AH321" s="39">
        <f t="shared" si="84"/>
        <v>13.647110250588307</v>
      </c>
    </row>
    <row r="322" spans="1:34" ht="15" x14ac:dyDescent="0.25">
      <c r="A322" s="40" t="s">
        <v>261</v>
      </c>
      <c r="B322" t="s">
        <v>608</v>
      </c>
      <c r="C322" t="s">
        <v>63</v>
      </c>
      <c r="D322">
        <v>0.99706367298200005</v>
      </c>
      <c r="E322">
        <v>0</v>
      </c>
      <c r="F322">
        <v>0</v>
      </c>
      <c r="G322">
        <v>0</v>
      </c>
      <c r="H322" s="29">
        <f t="shared" si="87"/>
        <v>0.99706367298200005</v>
      </c>
      <c r="I322" s="31">
        <f t="shared" si="88"/>
        <v>0</v>
      </c>
      <c r="J322" s="31">
        <f t="shared" si="89"/>
        <v>0</v>
      </c>
      <c r="K322" s="31">
        <f t="shared" si="90"/>
        <v>0</v>
      </c>
      <c r="L322" s="31">
        <f t="shared" si="91"/>
        <v>100</v>
      </c>
      <c r="M322">
        <v>4.295360116E-2</v>
      </c>
      <c r="N322">
        <v>0.14894114647000001</v>
      </c>
      <c r="O322" s="15">
        <f t="shared" si="92"/>
        <v>0.19189474763</v>
      </c>
      <c r="P322">
        <v>0.27940506397999998</v>
      </c>
      <c r="Q322" s="29">
        <f t="shared" si="93"/>
        <v>0.47129981161000001</v>
      </c>
      <c r="R322" s="31">
        <f t="shared" si="94"/>
        <v>4.3080098416919697</v>
      </c>
      <c r="S322" s="31">
        <f t="shared" si="95"/>
        <v>14.937977433732943</v>
      </c>
      <c r="T322" s="31">
        <f t="shared" si="96"/>
        <v>19.245987275424913</v>
      </c>
      <c r="U322" s="31">
        <f t="shared" si="97"/>
        <v>28.022790474790877</v>
      </c>
      <c r="V322" s="31">
        <f t="shared" si="98"/>
        <v>47.268777750215797</v>
      </c>
      <c r="X322" s="15">
        <v>0</v>
      </c>
      <c r="Y322" s="15">
        <v>0</v>
      </c>
      <c r="Z322" s="15">
        <v>0</v>
      </c>
      <c r="AA322" s="39">
        <f t="shared" si="82"/>
        <v>0</v>
      </c>
      <c r="AB322" s="31">
        <f t="shared" si="85"/>
        <v>0</v>
      </c>
      <c r="AC322" s="31">
        <f t="shared" si="86"/>
        <v>0</v>
      </c>
      <c r="AE322" s="15">
        <v>0.30205169826</v>
      </c>
      <c r="AF322" s="15">
        <v>0.15659610304999999</v>
      </c>
      <c r="AG322" s="39">
        <f t="shared" si="83"/>
        <v>30.294123278669776</v>
      </c>
      <c r="AH322" s="39">
        <f t="shared" si="84"/>
        <v>15.705727456868948</v>
      </c>
    </row>
    <row r="323" spans="1:34" ht="15" x14ac:dyDescent="0.25">
      <c r="A323" s="40" t="s">
        <v>261</v>
      </c>
      <c r="B323" t="s">
        <v>608</v>
      </c>
      <c r="C323" t="s">
        <v>63</v>
      </c>
      <c r="D323">
        <v>0.99706367298200005</v>
      </c>
      <c r="E323">
        <v>0</v>
      </c>
      <c r="F323">
        <v>0</v>
      </c>
      <c r="G323">
        <v>0</v>
      </c>
      <c r="H323" s="29">
        <f t="shared" si="87"/>
        <v>0.99706367298200005</v>
      </c>
      <c r="I323" s="31">
        <f t="shared" si="88"/>
        <v>0</v>
      </c>
      <c r="J323" s="31">
        <f t="shared" si="89"/>
        <v>0</v>
      </c>
      <c r="K323" s="31">
        <f t="shared" si="90"/>
        <v>0</v>
      </c>
      <c r="L323" s="31">
        <f t="shared" si="91"/>
        <v>100</v>
      </c>
      <c r="M323">
        <v>4.295360116E-2</v>
      </c>
      <c r="N323">
        <v>0.14894114647000001</v>
      </c>
      <c r="O323" s="15">
        <f t="shared" si="92"/>
        <v>0.19189474763</v>
      </c>
      <c r="P323">
        <v>0.27940506397999998</v>
      </c>
      <c r="Q323" s="29">
        <f t="shared" si="93"/>
        <v>0.47129981161000001</v>
      </c>
      <c r="R323" s="31">
        <f t="shared" si="94"/>
        <v>4.3080098416919697</v>
      </c>
      <c r="S323" s="31">
        <f t="shared" si="95"/>
        <v>14.937977433732943</v>
      </c>
      <c r="T323" s="31">
        <f t="shared" si="96"/>
        <v>19.245987275424913</v>
      </c>
      <c r="U323" s="31">
        <f t="shared" si="97"/>
        <v>28.022790474790877</v>
      </c>
      <c r="V323" s="31">
        <f t="shared" si="98"/>
        <v>47.268777750215797</v>
      </c>
      <c r="X323" s="15">
        <v>0</v>
      </c>
      <c r="Y323" s="15">
        <v>0</v>
      </c>
      <c r="Z323" s="15">
        <v>0</v>
      </c>
      <c r="AA323" s="39">
        <f t="shared" ref="AA323:AA356" si="99">(X323/D323)*100</f>
        <v>0</v>
      </c>
      <c r="AB323" s="31">
        <f t="shared" si="85"/>
        <v>0</v>
      </c>
      <c r="AC323" s="31">
        <f t="shared" si="86"/>
        <v>0</v>
      </c>
      <c r="AE323" s="15">
        <v>0.30205169826</v>
      </c>
      <c r="AF323" s="15">
        <v>0.15659610304999999</v>
      </c>
      <c r="AG323" s="39">
        <f t="shared" ref="AG323:AG356" si="100">(AE323/D323)*100</f>
        <v>30.294123278669776</v>
      </c>
      <c r="AH323" s="39">
        <f t="shared" ref="AH323:AH356" si="101">(AF323/D323)*100</f>
        <v>15.705727456868948</v>
      </c>
    </row>
    <row r="324" spans="1:34" ht="15" x14ac:dyDescent="0.25">
      <c r="A324" s="40" t="s">
        <v>183</v>
      </c>
      <c r="B324" t="s">
        <v>531</v>
      </c>
      <c r="C324" t="s">
        <v>51</v>
      </c>
      <c r="D324">
        <v>89.758399554600004</v>
      </c>
      <c r="E324">
        <v>0</v>
      </c>
      <c r="F324">
        <v>0</v>
      </c>
      <c r="G324">
        <v>0</v>
      </c>
      <c r="H324" s="29">
        <f t="shared" si="87"/>
        <v>89.758399554600004</v>
      </c>
      <c r="I324" s="31">
        <f t="shared" si="88"/>
        <v>0</v>
      </c>
      <c r="J324" s="31">
        <f t="shared" si="89"/>
        <v>0</v>
      </c>
      <c r="K324" s="31">
        <f t="shared" si="90"/>
        <v>0</v>
      </c>
      <c r="L324" s="31">
        <f t="shared" si="91"/>
        <v>100</v>
      </c>
      <c r="M324">
        <v>3.7379721997700002</v>
      </c>
      <c r="N324">
        <v>1.9779368716400001</v>
      </c>
      <c r="O324" s="15">
        <f t="shared" si="92"/>
        <v>5.7159090714100005</v>
      </c>
      <c r="P324">
        <v>9.2071741097600004</v>
      </c>
      <c r="Q324" s="29">
        <f t="shared" si="93"/>
        <v>14.92308318117</v>
      </c>
      <c r="R324" s="31">
        <f t="shared" si="94"/>
        <v>4.1644817847896149</v>
      </c>
      <c r="S324" s="31">
        <f t="shared" si="95"/>
        <v>2.2036231499836645</v>
      </c>
      <c r="T324" s="31">
        <f t="shared" si="96"/>
        <v>6.3681049347732808</v>
      </c>
      <c r="U324" s="31">
        <f t="shared" si="97"/>
        <v>10.257729811859312</v>
      </c>
      <c r="V324" s="31">
        <f t="shared" si="98"/>
        <v>16.625834746632588</v>
      </c>
      <c r="X324" s="15">
        <v>0</v>
      </c>
      <c r="Y324" s="15">
        <v>0</v>
      </c>
      <c r="Z324" s="15">
        <v>0</v>
      </c>
      <c r="AA324" s="39">
        <f t="shared" si="99"/>
        <v>0</v>
      </c>
      <c r="AB324" s="31">
        <f t="shared" si="85"/>
        <v>0</v>
      </c>
      <c r="AC324" s="31">
        <f t="shared" si="86"/>
        <v>0</v>
      </c>
      <c r="AE324" s="15">
        <v>5.3103739146100004</v>
      </c>
      <c r="AF324" s="15">
        <v>7.1365760866899999</v>
      </c>
      <c r="AG324" s="39">
        <f t="shared" si="100"/>
        <v>5.9162974618099131</v>
      </c>
      <c r="AH324" s="39">
        <f t="shared" si="101"/>
        <v>7.9508727006087296</v>
      </c>
    </row>
    <row r="325" spans="1:34" ht="15" x14ac:dyDescent="0.25">
      <c r="A325" s="40" t="s">
        <v>407</v>
      </c>
      <c r="B325" t="s">
        <v>750</v>
      </c>
      <c r="C325" t="s">
        <v>63</v>
      </c>
      <c r="D325">
        <v>10.174341420799999</v>
      </c>
      <c r="E325">
        <v>0</v>
      </c>
      <c r="F325">
        <v>0</v>
      </c>
      <c r="G325">
        <v>0</v>
      </c>
      <c r="H325" s="29">
        <f t="shared" si="87"/>
        <v>10.174341420799999</v>
      </c>
      <c r="I325" s="31">
        <f t="shared" si="88"/>
        <v>0</v>
      </c>
      <c r="J325" s="31">
        <f t="shared" si="89"/>
        <v>0</v>
      </c>
      <c r="K325" s="31">
        <f t="shared" si="90"/>
        <v>0</v>
      </c>
      <c r="L325" s="31">
        <f t="shared" si="91"/>
        <v>100</v>
      </c>
      <c r="M325">
        <v>1.2794336930000001E-2</v>
      </c>
      <c r="N325">
        <v>2.9382679600000001E-3</v>
      </c>
      <c r="O325" s="15">
        <f t="shared" si="92"/>
        <v>1.5732604890000002E-2</v>
      </c>
      <c r="P325">
        <v>2.5686248719999999E-2</v>
      </c>
      <c r="Q325" s="29">
        <f t="shared" si="93"/>
        <v>4.141885361E-2</v>
      </c>
      <c r="R325" s="31">
        <f t="shared" si="94"/>
        <v>0.12575100835365904</v>
      </c>
      <c r="S325" s="31">
        <f t="shared" si="95"/>
        <v>2.8879195600740582E-2</v>
      </c>
      <c r="T325" s="31">
        <f t="shared" si="96"/>
        <v>0.15463020395439964</v>
      </c>
      <c r="U325" s="31">
        <f t="shared" si="97"/>
        <v>0.25246104546372017</v>
      </c>
      <c r="V325" s="31">
        <f t="shared" si="98"/>
        <v>0.4070912494181198</v>
      </c>
      <c r="X325" s="15">
        <v>0</v>
      </c>
      <c r="Y325" s="15">
        <v>0</v>
      </c>
      <c r="Z325" s="15">
        <v>0</v>
      </c>
      <c r="AA325" s="39">
        <f t="shared" si="99"/>
        <v>0</v>
      </c>
      <c r="AB325" s="31">
        <f t="shared" si="85"/>
        <v>0</v>
      </c>
      <c r="AC325" s="31">
        <f t="shared" si="86"/>
        <v>0</v>
      </c>
      <c r="AE325" s="15">
        <v>8.9818950500000008E-3</v>
      </c>
      <c r="AF325" s="15">
        <v>1.6552842540000001E-2</v>
      </c>
      <c r="AG325" s="39">
        <f t="shared" si="100"/>
        <v>8.8279866760100953E-2</v>
      </c>
      <c r="AH325" s="39">
        <f t="shared" si="101"/>
        <v>0.16269202944340025</v>
      </c>
    </row>
    <row r="326" spans="1:34" ht="15" x14ac:dyDescent="0.25">
      <c r="A326" s="40" t="s">
        <v>193</v>
      </c>
      <c r="B326" t="s">
        <v>541</v>
      </c>
      <c r="C326" t="s">
        <v>63</v>
      </c>
      <c r="D326">
        <v>0.42791736456099999</v>
      </c>
      <c r="E326">
        <v>0</v>
      </c>
      <c r="F326">
        <v>0</v>
      </c>
      <c r="G326">
        <v>0</v>
      </c>
      <c r="H326" s="29">
        <f t="shared" si="87"/>
        <v>0.42791736456099999</v>
      </c>
      <c r="I326" s="31">
        <f t="shared" si="88"/>
        <v>0</v>
      </c>
      <c r="J326" s="31">
        <f t="shared" si="89"/>
        <v>0</v>
      </c>
      <c r="K326" s="31">
        <f t="shared" si="90"/>
        <v>0</v>
      </c>
      <c r="L326" s="31">
        <f t="shared" si="91"/>
        <v>100</v>
      </c>
      <c r="M326">
        <v>0</v>
      </c>
      <c r="N326">
        <v>0</v>
      </c>
      <c r="O326" s="15">
        <f t="shared" si="92"/>
        <v>0</v>
      </c>
      <c r="P326">
        <v>0</v>
      </c>
      <c r="Q326" s="29">
        <f t="shared" si="93"/>
        <v>0</v>
      </c>
      <c r="R326" s="31">
        <f t="shared" si="94"/>
        <v>0</v>
      </c>
      <c r="S326" s="31">
        <f t="shared" si="95"/>
        <v>0</v>
      </c>
      <c r="T326" s="31">
        <f t="shared" si="96"/>
        <v>0</v>
      </c>
      <c r="U326" s="31">
        <f t="shared" si="97"/>
        <v>0</v>
      </c>
      <c r="V326" s="31">
        <f t="shared" si="98"/>
        <v>0</v>
      </c>
      <c r="X326" s="15">
        <v>0</v>
      </c>
      <c r="Y326" s="15">
        <v>0</v>
      </c>
      <c r="Z326" s="15">
        <v>0</v>
      </c>
      <c r="AA326" s="39">
        <f t="shared" si="99"/>
        <v>0</v>
      </c>
      <c r="AB326" s="31">
        <f t="shared" si="85"/>
        <v>0</v>
      </c>
      <c r="AC326" s="31">
        <f t="shared" si="86"/>
        <v>0</v>
      </c>
      <c r="AE326" s="15">
        <v>0</v>
      </c>
      <c r="AF326" s="15">
        <v>0</v>
      </c>
      <c r="AG326" s="39">
        <f t="shared" si="100"/>
        <v>0</v>
      </c>
      <c r="AH326" s="39">
        <f t="shared" si="101"/>
        <v>0</v>
      </c>
    </row>
    <row r="327" spans="1:34" ht="15" x14ac:dyDescent="0.25">
      <c r="A327" s="40" t="s">
        <v>180</v>
      </c>
      <c r="B327" t="s">
        <v>528</v>
      </c>
      <c r="C327" t="s">
        <v>51</v>
      </c>
      <c r="D327">
        <v>45.640975570899997</v>
      </c>
      <c r="E327">
        <v>0</v>
      </c>
      <c r="F327">
        <v>0</v>
      </c>
      <c r="G327">
        <v>0</v>
      </c>
      <c r="H327" s="29">
        <f t="shared" si="87"/>
        <v>45.640975570899997</v>
      </c>
      <c r="I327" s="31">
        <f t="shared" si="88"/>
        <v>0</v>
      </c>
      <c r="J327" s="31">
        <f t="shared" si="89"/>
        <v>0</v>
      </c>
      <c r="K327" s="31">
        <f t="shared" si="90"/>
        <v>0</v>
      </c>
      <c r="L327" s="31">
        <f t="shared" si="91"/>
        <v>100</v>
      </c>
      <c r="M327">
        <v>2.4040110583600001</v>
      </c>
      <c r="N327">
        <v>1.3054776105999999</v>
      </c>
      <c r="O327" s="15">
        <f t="shared" si="92"/>
        <v>3.7094886689599997</v>
      </c>
      <c r="P327">
        <v>5.3455297111600002</v>
      </c>
      <c r="Q327" s="29">
        <f t="shared" si="93"/>
        <v>9.0550183801199999</v>
      </c>
      <c r="R327" s="31">
        <f t="shared" si="94"/>
        <v>5.2672210185900621</v>
      </c>
      <c r="S327" s="31">
        <f t="shared" si="95"/>
        <v>2.8603192510029363</v>
      </c>
      <c r="T327" s="31">
        <f t="shared" si="96"/>
        <v>8.1275402695929984</v>
      </c>
      <c r="U327" s="31">
        <f t="shared" si="97"/>
        <v>11.712128507980951</v>
      </c>
      <c r="V327" s="31">
        <f t="shared" si="98"/>
        <v>19.839668777573948</v>
      </c>
      <c r="X327" s="15">
        <v>0</v>
      </c>
      <c r="Y327" s="15">
        <v>0</v>
      </c>
      <c r="Z327" s="15">
        <v>0</v>
      </c>
      <c r="AA327" s="39">
        <f t="shared" si="99"/>
        <v>0</v>
      </c>
      <c r="AB327" s="31">
        <f t="shared" si="85"/>
        <v>0</v>
      </c>
      <c r="AC327" s="31">
        <f t="shared" si="86"/>
        <v>0</v>
      </c>
      <c r="AE327" s="15">
        <v>3.3574415880099999</v>
      </c>
      <c r="AF327" s="15">
        <v>3.7739831025399999</v>
      </c>
      <c r="AG327" s="39">
        <f t="shared" si="100"/>
        <v>7.3562003134539795</v>
      </c>
      <c r="AH327" s="39">
        <f t="shared" si="101"/>
        <v>8.2688484532443578</v>
      </c>
    </row>
    <row r="328" spans="1:34" ht="15" x14ac:dyDescent="0.25">
      <c r="A328" s="40" t="s">
        <v>202</v>
      </c>
      <c r="B328" t="s">
        <v>550</v>
      </c>
      <c r="C328" t="s">
        <v>63</v>
      </c>
      <c r="D328">
        <v>4.60154461598</v>
      </c>
      <c r="E328">
        <v>0</v>
      </c>
      <c r="F328">
        <v>0</v>
      </c>
      <c r="G328">
        <v>0</v>
      </c>
      <c r="H328" s="29">
        <f t="shared" si="87"/>
        <v>4.60154461598</v>
      </c>
      <c r="I328" s="31">
        <f t="shared" si="88"/>
        <v>0</v>
      </c>
      <c r="J328" s="31">
        <f t="shared" si="89"/>
        <v>0</v>
      </c>
      <c r="K328" s="31">
        <f t="shared" si="90"/>
        <v>0</v>
      </c>
      <c r="L328" s="31">
        <f t="shared" si="91"/>
        <v>100</v>
      </c>
      <c r="M328">
        <v>2.218620696E-2</v>
      </c>
      <c r="N328">
        <v>1.086296713E-2</v>
      </c>
      <c r="O328" s="15">
        <f t="shared" si="92"/>
        <v>3.3049174090000001E-2</v>
      </c>
      <c r="P328">
        <v>0.25917683546999998</v>
      </c>
      <c r="Q328" s="29">
        <f t="shared" si="93"/>
        <v>0.29222600956</v>
      </c>
      <c r="R328" s="31">
        <f t="shared" si="94"/>
        <v>0.48214694872136887</v>
      </c>
      <c r="S328" s="31">
        <f t="shared" si="95"/>
        <v>0.2360721895920701</v>
      </c>
      <c r="T328" s="31">
        <f t="shared" si="96"/>
        <v>0.71821913831343898</v>
      </c>
      <c r="U328" s="31">
        <f t="shared" si="97"/>
        <v>5.6323877545366923</v>
      </c>
      <c r="V328" s="31">
        <f t="shared" si="98"/>
        <v>6.3506068928501316</v>
      </c>
      <c r="X328" s="15">
        <v>0</v>
      </c>
      <c r="Y328" s="15">
        <v>0</v>
      </c>
      <c r="Z328" s="15">
        <v>0</v>
      </c>
      <c r="AA328" s="39">
        <f t="shared" si="99"/>
        <v>0</v>
      </c>
      <c r="AB328" s="31">
        <f t="shared" si="85"/>
        <v>0</v>
      </c>
      <c r="AC328" s="31">
        <f t="shared" si="86"/>
        <v>0</v>
      </c>
      <c r="AE328" s="15">
        <v>4.8458028819999999E-2</v>
      </c>
      <c r="AF328" s="15">
        <v>0.25788825171000002</v>
      </c>
      <c r="AG328" s="39">
        <f t="shared" si="100"/>
        <v>1.0530817989185095</v>
      </c>
      <c r="AH328" s="39">
        <f t="shared" si="101"/>
        <v>5.6043844672160601</v>
      </c>
    </row>
    <row r="329" spans="1:34" ht="15" x14ac:dyDescent="0.25">
      <c r="A329" s="40" t="s">
        <v>203</v>
      </c>
      <c r="B329" t="s">
        <v>551</v>
      </c>
      <c r="C329" t="s">
        <v>63</v>
      </c>
      <c r="D329">
        <v>10.4723745552</v>
      </c>
      <c r="E329">
        <v>0.28452593273999999</v>
      </c>
      <c r="F329">
        <v>0.33966070775000001</v>
      </c>
      <c r="G329">
        <v>0</v>
      </c>
      <c r="H329" s="29">
        <f t="shared" si="87"/>
        <v>9.8481879147100013</v>
      </c>
      <c r="I329" s="31">
        <f t="shared" si="88"/>
        <v>2.7169189875730733</v>
      </c>
      <c r="J329" s="31">
        <f t="shared" si="89"/>
        <v>3.2433972444324324</v>
      </c>
      <c r="K329" s="31">
        <f t="shared" si="90"/>
        <v>0</v>
      </c>
      <c r="L329" s="31">
        <f t="shared" si="91"/>
        <v>94.039683767994504</v>
      </c>
      <c r="M329">
        <v>0.52675233107999997</v>
      </c>
      <c r="N329">
        <v>0.22596132353000001</v>
      </c>
      <c r="O329" s="15">
        <f t="shared" si="92"/>
        <v>0.75271365460999995</v>
      </c>
      <c r="P329">
        <v>0.79576913817999995</v>
      </c>
      <c r="Q329" s="29">
        <f t="shared" si="93"/>
        <v>1.5484827927899998</v>
      </c>
      <c r="R329" s="31">
        <f t="shared" si="94"/>
        <v>5.0299225672600114</v>
      </c>
      <c r="S329" s="31">
        <f t="shared" si="95"/>
        <v>2.1576894747123054</v>
      </c>
      <c r="T329" s="31">
        <f t="shared" si="96"/>
        <v>7.187612041972316</v>
      </c>
      <c r="U329" s="31">
        <f t="shared" si="97"/>
        <v>7.598745957619184</v>
      </c>
      <c r="V329" s="31">
        <f t="shared" si="98"/>
        <v>14.786357999591498</v>
      </c>
      <c r="X329" s="15">
        <v>0.50953738790000003</v>
      </c>
      <c r="Y329" s="15">
        <v>0</v>
      </c>
      <c r="Z329" s="15">
        <v>0</v>
      </c>
      <c r="AA329" s="39">
        <f t="shared" si="99"/>
        <v>4.8655382331315877</v>
      </c>
      <c r="AB329" s="31">
        <f t="shared" si="85"/>
        <v>0</v>
      </c>
      <c r="AC329" s="31">
        <f t="shared" si="86"/>
        <v>0</v>
      </c>
      <c r="AE329" s="15">
        <v>0.58454141347999999</v>
      </c>
      <c r="AF329" s="15">
        <v>0.50388962821000005</v>
      </c>
      <c r="AG329" s="39">
        <f t="shared" si="100"/>
        <v>5.5817466267929579</v>
      </c>
      <c r="AH329" s="39">
        <f t="shared" si="101"/>
        <v>4.8116081558579893</v>
      </c>
    </row>
    <row r="330" spans="1:34" ht="15" x14ac:dyDescent="0.25">
      <c r="A330" s="40" t="s">
        <v>206</v>
      </c>
      <c r="B330" t="s">
        <v>554</v>
      </c>
      <c r="C330" t="s">
        <v>63</v>
      </c>
      <c r="D330">
        <v>4.19028536162</v>
      </c>
      <c r="E330">
        <v>0</v>
      </c>
      <c r="F330">
        <v>0</v>
      </c>
      <c r="G330">
        <v>0</v>
      </c>
      <c r="H330" s="29">
        <f t="shared" si="87"/>
        <v>4.19028536162</v>
      </c>
      <c r="I330" s="31">
        <f t="shared" si="88"/>
        <v>0</v>
      </c>
      <c r="J330" s="31">
        <f t="shared" si="89"/>
        <v>0</v>
      </c>
      <c r="K330" s="31">
        <f t="shared" si="90"/>
        <v>0</v>
      </c>
      <c r="L330" s="31">
        <f t="shared" si="91"/>
        <v>100</v>
      </c>
      <c r="M330">
        <v>1.1184441E-4</v>
      </c>
      <c r="N330">
        <v>1.9947552239999999E-2</v>
      </c>
      <c r="O330" s="15">
        <f t="shared" si="92"/>
        <v>2.0059396649999998E-2</v>
      </c>
      <c r="P330">
        <v>0.11065476515</v>
      </c>
      <c r="Q330" s="29">
        <f t="shared" si="93"/>
        <v>0.13071416180000001</v>
      </c>
      <c r="R330" s="31">
        <f t="shared" si="94"/>
        <v>2.6691358785350121E-3</v>
      </c>
      <c r="S330" s="31">
        <f t="shared" si="95"/>
        <v>0.47604281137282989</v>
      </c>
      <c r="T330" s="31">
        <f t="shared" si="96"/>
        <v>0.4787119472513649</v>
      </c>
      <c r="U330" s="31">
        <f t="shared" si="97"/>
        <v>2.6407453335641069</v>
      </c>
      <c r="V330" s="31">
        <f t="shared" si="98"/>
        <v>3.1194572808154719</v>
      </c>
      <c r="X330" s="15">
        <v>0</v>
      </c>
      <c r="Y330" s="15">
        <v>0</v>
      </c>
      <c r="Z330" s="15">
        <v>0</v>
      </c>
      <c r="AA330" s="39">
        <f t="shared" si="99"/>
        <v>0</v>
      </c>
      <c r="AB330" s="31">
        <f t="shared" si="85"/>
        <v>0</v>
      </c>
      <c r="AC330" s="31">
        <f t="shared" si="86"/>
        <v>0</v>
      </c>
      <c r="AE330" s="15">
        <v>2.3356365600000002E-2</v>
      </c>
      <c r="AF330" s="15">
        <v>8.3745894540000004E-2</v>
      </c>
      <c r="AG330" s="39">
        <f t="shared" si="100"/>
        <v>0.55739319841859725</v>
      </c>
      <c r="AH330" s="39">
        <f t="shared" si="101"/>
        <v>1.9985725866560822</v>
      </c>
    </row>
    <row r="331" spans="1:34" ht="15" x14ac:dyDescent="0.25">
      <c r="A331" s="40" t="s">
        <v>209</v>
      </c>
      <c r="B331" t="s">
        <v>557</v>
      </c>
      <c r="C331" t="s">
        <v>63</v>
      </c>
      <c r="D331">
        <v>49.053439631400003</v>
      </c>
      <c r="E331">
        <v>0</v>
      </c>
      <c r="F331">
        <v>0</v>
      </c>
      <c r="G331">
        <v>0</v>
      </c>
      <c r="H331" s="29">
        <f t="shared" si="87"/>
        <v>49.053439631400003</v>
      </c>
      <c r="I331" s="31">
        <f t="shared" si="88"/>
        <v>0</v>
      </c>
      <c r="J331" s="31">
        <f t="shared" si="89"/>
        <v>0</v>
      </c>
      <c r="K331" s="31">
        <f t="shared" si="90"/>
        <v>0</v>
      </c>
      <c r="L331" s="31">
        <f t="shared" si="91"/>
        <v>100</v>
      </c>
      <c r="M331">
        <v>0.69497778113999997</v>
      </c>
      <c r="N331">
        <v>0.62688550353000005</v>
      </c>
      <c r="O331" s="15">
        <f t="shared" si="92"/>
        <v>1.32186328467</v>
      </c>
      <c r="P331">
        <v>2.9301744752899999</v>
      </c>
      <c r="Q331" s="29">
        <f t="shared" si="93"/>
        <v>4.2520377599600003</v>
      </c>
      <c r="R331" s="31">
        <f t="shared" si="94"/>
        <v>1.4167768587936735</v>
      </c>
      <c r="S331" s="31">
        <f t="shared" si="95"/>
        <v>1.2779644164416948</v>
      </c>
      <c r="T331" s="31">
        <f t="shared" si="96"/>
        <v>2.6947412752353683</v>
      </c>
      <c r="U331" s="31">
        <f t="shared" si="97"/>
        <v>5.9734332542387945</v>
      </c>
      <c r="V331" s="31">
        <f t="shared" si="98"/>
        <v>8.6681745294741646</v>
      </c>
      <c r="X331" s="15">
        <v>0</v>
      </c>
      <c r="Y331" s="15">
        <v>0</v>
      </c>
      <c r="Z331" s="15">
        <v>0</v>
      </c>
      <c r="AA331" s="39">
        <f t="shared" si="99"/>
        <v>0</v>
      </c>
      <c r="AB331" s="31">
        <f t="shared" si="85"/>
        <v>0</v>
      </c>
      <c r="AC331" s="31">
        <f t="shared" si="86"/>
        <v>0</v>
      </c>
      <c r="AE331" s="15">
        <v>1.7142659358700001</v>
      </c>
      <c r="AF331" s="15">
        <v>1.63325602578</v>
      </c>
      <c r="AG331" s="39">
        <f t="shared" si="100"/>
        <v>3.4946905838844931</v>
      </c>
      <c r="AH331" s="39">
        <f t="shared" si="101"/>
        <v>3.329544346028944</v>
      </c>
    </row>
    <row r="332" spans="1:34" ht="15" x14ac:dyDescent="0.25">
      <c r="A332" s="40" t="s">
        <v>218</v>
      </c>
      <c r="B332" t="s">
        <v>566</v>
      </c>
      <c r="C332" t="s">
        <v>63</v>
      </c>
      <c r="D332">
        <v>1.39929147942</v>
      </c>
      <c r="E332">
        <v>0</v>
      </c>
      <c r="F332">
        <v>0</v>
      </c>
      <c r="G332">
        <v>0</v>
      </c>
      <c r="H332" s="29">
        <f t="shared" si="87"/>
        <v>1.39929147942</v>
      </c>
      <c r="I332" s="31">
        <f t="shared" si="88"/>
        <v>0</v>
      </c>
      <c r="J332" s="31">
        <f t="shared" si="89"/>
        <v>0</v>
      </c>
      <c r="K332" s="31">
        <f t="shared" si="90"/>
        <v>0</v>
      </c>
      <c r="L332" s="31">
        <f t="shared" si="91"/>
        <v>100</v>
      </c>
      <c r="M332">
        <v>0</v>
      </c>
      <c r="N332">
        <v>0</v>
      </c>
      <c r="O332" s="15">
        <f t="shared" si="92"/>
        <v>0</v>
      </c>
      <c r="P332">
        <v>3.0845332499999998E-3</v>
      </c>
      <c r="Q332" s="29">
        <f t="shared" si="93"/>
        <v>3.0845332499999998E-3</v>
      </c>
      <c r="R332" s="31">
        <f t="shared" si="94"/>
        <v>0</v>
      </c>
      <c r="S332" s="31">
        <f t="shared" si="95"/>
        <v>0</v>
      </c>
      <c r="T332" s="31">
        <f t="shared" si="96"/>
        <v>0</v>
      </c>
      <c r="U332" s="31">
        <f t="shared" si="97"/>
        <v>0.22043536285081397</v>
      </c>
      <c r="V332" s="31">
        <f t="shared" si="98"/>
        <v>0.22043536285081397</v>
      </c>
      <c r="X332" s="15">
        <v>0</v>
      </c>
      <c r="Y332" s="15">
        <v>0</v>
      </c>
      <c r="Z332" s="15">
        <v>0</v>
      </c>
      <c r="AA332" s="39">
        <f t="shared" si="99"/>
        <v>0</v>
      </c>
      <c r="AB332" s="31">
        <f t="shared" si="85"/>
        <v>0</v>
      </c>
      <c r="AC332" s="31">
        <f t="shared" si="86"/>
        <v>0</v>
      </c>
      <c r="AE332" s="15">
        <v>4.6062807000000003E-4</v>
      </c>
      <c r="AF332" s="15">
        <v>2.7770740800000001E-3</v>
      </c>
      <c r="AG332" s="39">
        <f t="shared" si="100"/>
        <v>3.2918664679565425E-2</v>
      </c>
      <c r="AH332" s="39">
        <f t="shared" si="101"/>
        <v>0.19846287359307616</v>
      </c>
    </row>
    <row r="333" spans="1:34" ht="15" x14ac:dyDescent="0.25">
      <c r="A333" s="40" t="s">
        <v>187</v>
      </c>
      <c r="B333" t="s">
        <v>535</v>
      </c>
      <c r="C333" t="s">
        <v>51</v>
      </c>
      <c r="D333">
        <v>49.886540785999998</v>
      </c>
      <c r="E333">
        <v>0.11264258671000001</v>
      </c>
      <c r="F333">
        <v>0</v>
      </c>
      <c r="G333">
        <v>0</v>
      </c>
      <c r="H333" s="29">
        <f t="shared" si="87"/>
        <v>49.773898199289995</v>
      </c>
      <c r="I333" s="31">
        <f t="shared" si="88"/>
        <v>0.22579754967017412</v>
      </c>
      <c r="J333" s="31">
        <f t="shared" si="89"/>
        <v>0</v>
      </c>
      <c r="K333" s="31">
        <f t="shared" si="90"/>
        <v>0</v>
      </c>
      <c r="L333" s="31">
        <f t="shared" si="91"/>
        <v>99.774202450329824</v>
      </c>
      <c r="M333">
        <v>8.2647063610000002E-2</v>
      </c>
      <c r="N333">
        <v>0.46236985984000001</v>
      </c>
      <c r="O333" s="15">
        <f t="shared" si="92"/>
        <v>0.54501692344999997</v>
      </c>
      <c r="P333">
        <v>3.9165150934600002</v>
      </c>
      <c r="Q333" s="29">
        <f t="shared" si="93"/>
        <v>4.4615320169100006</v>
      </c>
      <c r="R333" s="31">
        <f t="shared" si="94"/>
        <v>0.16567006312290511</v>
      </c>
      <c r="S333" s="31">
        <f t="shared" si="95"/>
        <v>0.92684289701192923</v>
      </c>
      <c r="T333" s="31">
        <f t="shared" si="96"/>
        <v>1.0925129601348342</v>
      </c>
      <c r="U333" s="31">
        <f t="shared" si="97"/>
        <v>7.8508452014358117</v>
      </c>
      <c r="V333" s="31">
        <f t="shared" si="98"/>
        <v>8.9433581615706466</v>
      </c>
      <c r="X333" s="15">
        <v>0</v>
      </c>
      <c r="Y333" s="15">
        <v>0</v>
      </c>
      <c r="Z333" s="15">
        <v>0</v>
      </c>
      <c r="AA333" s="39">
        <f t="shared" si="99"/>
        <v>0</v>
      </c>
      <c r="AB333" s="31">
        <f t="shared" si="85"/>
        <v>0</v>
      </c>
      <c r="AC333" s="31">
        <f t="shared" si="86"/>
        <v>0</v>
      </c>
      <c r="AE333" s="15">
        <v>1.6129200774900001</v>
      </c>
      <c r="AF333" s="15">
        <v>2.6135689521000001</v>
      </c>
      <c r="AG333" s="39">
        <f t="shared" si="100"/>
        <v>3.233176829014861</v>
      </c>
      <c r="AH333" s="39">
        <f t="shared" si="101"/>
        <v>5.2390262201412527</v>
      </c>
    </row>
    <row r="334" spans="1:34" ht="15" x14ac:dyDescent="0.25">
      <c r="A334" s="40" t="s">
        <v>196</v>
      </c>
      <c r="B334" t="s">
        <v>544</v>
      </c>
      <c r="C334" t="s">
        <v>51</v>
      </c>
      <c r="D334">
        <v>102.939238436</v>
      </c>
      <c r="E334">
        <v>4.7615886832800003</v>
      </c>
      <c r="F334">
        <v>2.3602728049700001</v>
      </c>
      <c r="G334">
        <v>1.46699838368</v>
      </c>
      <c r="H334" s="29">
        <f t="shared" si="87"/>
        <v>94.350378564070013</v>
      </c>
      <c r="I334" s="31">
        <f t="shared" si="88"/>
        <v>4.6256303773224472</v>
      </c>
      <c r="J334" s="31">
        <f t="shared" si="89"/>
        <v>2.2928796062906986</v>
      </c>
      <c r="K334" s="31">
        <f t="shared" si="90"/>
        <v>1.4251109741714973</v>
      </c>
      <c r="L334" s="31">
        <f t="shared" si="91"/>
        <v>91.656379042215377</v>
      </c>
      <c r="M334">
        <v>2.55001237352</v>
      </c>
      <c r="N334">
        <v>1.8219503983100001</v>
      </c>
      <c r="O334" s="15">
        <f t="shared" si="92"/>
        <v>4.3719627718299998</v>
      </c>
      <c r="P334">
        <v>7.8005250225999996</v>
      </c>
      <c r="Q334" s="29">
        <f t="shared" si="93"/>
        <v>12.172487794429999</v>
      </c>
      <c r="R334" s="31">
        <f t="shared" si="94"/>
        <v>2.4772015144695372</v>
      </c>
      <c r="S334" s="31">
        <f t="shared" si="95"/>
        <v>1.7699279944088122</v>
      </c>
      <c r="T334" s="31">
        <f t="shared" si="96"/>
        <v>4.2471295088783494</v>
      </c>
      <c r="U334" s="31">
        <f t="shared" si="97"/>
        <v>7.5777955433872668</v>
      </c>
      <c r="V334" s="31">
        <f t="shared" si="98"/>
        <v>11.824925052265616</v>
      </c>
      <c r="X334" s="15">
        <v>7.1219074085600003</v>
      </c>
      <c r="Y334" s="15">
        <v>1.46695269498</v>
      </c>
      <c r="Z334" s="15">
        <v>0.40900189925000002</v>
      </c>
      <c r="AA334" s="39">
        <f t="shared" si="99"/>
        <v>6.9185545927541279</v>
      </c>
      <c r="AB334" s="31">
        <f t="shared" si="85"/>
        <v>1.4250665900273225</v>
      </c>
      <c r="AC334" s="31">
        <f t="shared" si="86"/>
        <v>0.39732361096132174</v>
      </c>
      <c r="AE334" s="15">
        <v>3.9464010852600002</v>
      </c>
      <c r="AF334" s="15">
        <v>4.7230004567900004</v>
      </c>
      <c r="AG334" s="39">
        <f t="shared" si="100"/>
        <v>3.8337189445146134</v>
      </c>
      <c r="AH334" s="39">
        <f t="shared" si="101"/>
        <v>4.5881439658468164</v>
      </c>
    </row>
    <row r="335" spans="1:34" ht="15" x14ac:dyDescent="0.25">
      <c r="A335" s="40" t="s">
        <v>264</v>
      </c>
      <c r="B335" t="s">
        <v>611</v>
      </c>
      <c r="C335" t="s">
        <v>63</v>
      </c>
      <c r="D335">
        <v>13.891120149800001</v>
      </c>
      <c r="E335">
        <v>0.56455020227999997</v>
      </c>
      <c r="F335">
        <v>2.47062564302</v>
      </c>
      <c r="G335">
        <v>3.3311418290299999</v>
      </c>
      <c r="H335" s="29">
        <f t="shared" si="87"/>
        <v>7.5248024754700014</v>
      </c>
      <c r="I335" s="31">
        <f t="shared" si="88"/>
        <v>4.0641085541840063</v>
      </c>
      <c r="J335" s="31">
        <f t="shared" si="89"/>
        <v>17.785647351524574</v>
      </c>
      <c r="K335" s="31">
        <f t="shared" si="90"/>
        <v>23.980368703944734</v>
      </c>
      <c r="L335" s="31">
        <f t="shared" si="91"/>
        <v>54.169875390346689</v>
      </c>
      <c r="M335">
        <v>0.42094705424000001</v>
      </c>
      <c r="N335">
        <v>0.22335361681999999</v>
      </c>
      <c r="O335" s="15">
        <f t="shared" si="92"/>
        <v>0.64430067106</v>
      </c>
      <c r="P335">
        <v>0.65453461066999996</v>
      </c>
      <c r="Q335" s="29">
        <f t="shared" si="93"/>
        <v>1.29883528173</v>
      </c>
      <c r="R335" s="31">
        <f t="shared" si="94"/>
        <v>3.030331965317143</v>
      </c>
      <c r="S335" s="31">
        <f t="shared" si="95"/>
        <v>1.6078877326765888</v>
      </c>
      <c r="T335" s="31">
        <f t="shared" si="96"/>
        <v>4.6382196979937316</v>
      </c>
      <c r="U335" s="31">
        <f t="shared" si="97"/>
        <v>4.7118922276359676</v>
      </c>
      <c r="V335" s="31">
        <f t="shared" si="98"/>
        <v>9.3501119256296992</v>
      </c>
      <c r="X335" s="15">
        <v>3.0352501866399999</v>
      </c>
      <c r="Y335" s="15">
        <v>3.33107149232</v>
      </c>
      <c r="Z335" s="15">
        <v>5.0417964965099999</v>
      </c>
      <c r="AA335" s="39">
        <f t="shared" si="99"/>
        <v>21.850291077380827</v>
      </c>
      <c r="AB335" s="31">
        <f t="shared" si="85"/>
        <v>23.979862360977126</v>
      </c>
      <c r="AC335" s="31">
        <f t="shared" si="86"/>
        <v>36.295103937910937</v>
      </c>
      <c r="AE335" s="15">
        <v>0.39212803657</v>
      </c>
      <c r="AF335" s="15">
        <v>0.42015518761999998</v>
      </c>
      <c r="AG335" s="39">
        <f t="shared" si="100"/>
        <v>2.8228683672831503</v>
      </c>
      <c r="AH335" s="39">
        <f t="shared" si="101"/>
        <v>3.0246314414467808</v>
      </c>
    </row>
    <row r="336" spans="1:34" ht="15" x14ac:dyDescent="0.25">
      <c r="A336" s="40" t="s">
        <v>265</v>
      </c>
      <c r="B336" t="s">
        <v>612</v>
      </c>
      <c r="C336" t="s">
        <v>63</v>
      </c>
      <c r="D336">
        <v>30.3244547864</v>
      </c>
      <c r="E336">
        <v>0.74283650580000005</v>
      </c>
      <c r="F336">
        <v>9.8978973263600007</v>
      </c>
      <c r="G336">
        <v>4.6692415254600004</v>
      </c>
      <c r="H336" s="29">
        <f t="shared" si="87"/>
        <v>15.014479428780001</v>
      </c>
      <c r="I336" s="31">
        <f t="shared" si="88"/>
        <v>2.4496285622689893</v>
      </c>
      <c r="J336" s="31">
        <f t="shared" si="89"/>
        <v>32.639984448455898</v>
      </c>
      <c r="K336" s="31">
        <f t="shared" si="90"/>
        <v>15.397610800752387</v>
      </c>
      <c r="L336" s="31">
        <f t="shared" si="91"/>
        <v>49.512776188522736</v>
      </c>
      <c r="M336">
        <v>0.66778398664000005</v>
      </c>
      <c r="N336">
        <v>0.58543210418000002</v>
      </c>
      <c r="O336" s="15">
        <f t="shared" si="92"/>
        <v>1.2532160908200001</v>
      </c>
      <c r="P336">
        <v>3.19771499948</v>
      </c>
      <c r="Q336" s="29">
        <f t="shared" si="93"/>
        <v>4.4509310903000001</v>
      </c>
      <c r="R336" s="31">
        <f t="shared" si="94"/>
        <v>2.202130232328166</v>
      </c>
      <c r="S336" s="31">
        <f t="shared" si="95"/>
        <v>1.9305610218013098</v>
      </c>
      <c r="T336" s="31">
        <f t="shared" si="96"/>
        <v>4.132691254129476</v>
      </c>
      <c r="U336" s="31">
        <f t="shared" si="97"/>
        <v>10.545004096542309</v>
      </c>
      <c r="V336" s="31">
        <f t="shared" si="98"/>
        <v>14.677695350671785</v>
      </c>
      <c r="X336" s="15">
        <v>10.64088840016</v>
      </c>
      <c r="Y336" s="15">
        <v>4.6690909839700003</v>
      </c>
      <c r="Z336" s="15">
        <v>13.663080884339999</v>
      </c>
      <c r="AA336" s="39">
        <f t="shared" si="99"/>
        <v>35.090122724753016</v>
      </c>
      <c r="AB336" s="31">
        <f t="shared" si="85"/>
        <v>15.397114364819537</v>
      </c>
      <c r="AC336" s="31">
        <f t="shared" si="86"/>
        <v>45.056311747664651</v>
      </c>
      <c r="AE336" s="15">
        <v>1.77961990146</v>
      </c>
      <c r="AF336" s="15">
        <v>1.82958761318</v>
      </c>
      <c r="AG336" s="39">
        <f t="shared" si="100"/>
        <v>5.8685965304086167</v>
      </c>
      <c r="AH336" s="39">
        <f t="shared" si="101"/>
        <v>6.0333734804707477</v>
      </c>
    </row>
    <row r="337" spans="1:34" ht="15" x14ac:dyDescent="0.25">
      <c r="A337" s="40" t="s">
        <v>151</v>
      </c>
      <c r="B337" t="s">
        <v>499</v>
      </c>
      <c r="C337" t="s">
        <v>63</v>
      </c>
      <c r="D337">
        <v>0.63422199095200005</v>
      </c>
      <c r="E337">
        <v>0</v>
      </c>
      <c r="F337">
        <v>0</v>
      </c>
      <c r="G337">
        <v>0</v>
      </c>
      <c r="H337" s="29">
        <f t="shared" si="87"/>
        <v>0.63422199095200005</v>
      </c>
      <c r="I337" s="31">
        <f t="shared" si="88"/>
        <v>0</v>
      </c>
      <c r="J337" s="31">
        <f t="shared" si="89"/>
        <v>0</v>
      </c>
      <c r="K337" s="31">
        <f t="shared" si="90"/>
        <v>0</v>
      </c>
      <c r="L337" s="31">
        <f t="shared" si="91"/>
        <v>100</v>
      </c>
      <c r="M337">
        <v>3.4246804000000002E-4</v>
      </c>
      <c r="N337">
        <v>5.244906672E-2</v>
      </c>
      <c r="O337" s="15">
        <f t="shared" si="92"/>
        <v>5.2791534760000002E-2</v>
      </c>
      <c r="P337">
        <v>8.7912974929999999E-2</v>
      </c>
      <c r="Q337" s="29">
        <f t="shared" si="93"/>
        <v>0.14070450969000001</v>
      </c>
      <c r="R337" s="31">
        <f t="shared" si="94"/>
        <v>5.3998133916160457E-2</v>
      </c>
      <c r="S337" s="31">
        <f t="shared" si="95"/>
        <v>8.2698278313041822</v>
      </c>
      <c r="T337" s="31">
        <f t="shared" si="96"/>
        <v>8.3238259652203439</v>
      </c>
      <c r="U337" s="31">
        <f t="shared" si="97"/>
        <v>13.861546301483187</v>
      </c>
      <c r="V337" s="31">
        <f t="shared" si="98"/>
        <v>22.185372266703531</v>
      </c>
      <c r="X337" s="15">
        <v>0</v>
      </c>
      <c r="Y337" s="15">
        <v>0</v>
      </c>
      <c r="Z337" s="15">
        <v>0</v>
      </c>
      <c r="AA337" s="39">
        <f t="shared" si="99"/>
        <v>0</v>
      </c>
      <c r="AB337" s="31">
        <f t="shared" si="85"/>
        <v>0</v>
      </c>
      <c r="AC337" s="31">
        <f t="shared" si="86"/>
        <v>0</v>
      </c>
      <c r="AE337" s="15">
        <v>7.1525566890000003E-2</v>
      </c>
      <c r="AF337" s="15">
        <v>7.8559596610000004E-2</v>
      </c>
      <c r="AG337" s="39">
        <f t="shared" si="100"/>
        <v>11.277686348061886</v>
      </c>
      <c r="AH337" s="39">
        <f t="shared" si="101"/>
        <v>12.386766421025229</v>
      </c>
    </row>
    <row r="338" spans="1:34" ht="15" x14ac:dyDescent="0.25">
      <c r="A338" s="40" t="s">
        <v>376</v>
      </c>
      <c r="B338" t="s">
        <v>720</v>
      </c>
      <c r="C338" t="s">
        <v>63</v>
      </c>
      <c r="D338">
        <v>0.430022645993</v>
      </c>
      <c r="E338">
        <v>0</v>
      </c>
      <c r="F338">
        <v>0</v>
      </c>
      <c r="G338">
        <v>0</v>
      </c>
      <c r="H338" s="29">
        <f t="shared" si="87"/>
        <v>0.430022645993</v>
      </c>
      <c r="I338" s="31">
        <f t="shared" si="88"/>
        <v>0</v>
      </c>
      <c r="J338" s="31">
        <f t="shared" si="89"/>
        <v>0</v>
      </c>
      <c r="K338" s="31">
        <f t="shared" si="90"/>
        <v>0</v>
      </c>
      <c r="L338" s="31">
        <f t="shared" si="91"/>
        <v>100</v>
      </c>
      <c r="M338">
        <v>0</v>
      </c>
      <c r="N338">
        <v>3.942207641E-2</v>
      </c>
      <c r="O338" s="15">
        <f t="shared" si="92"/>
        <v>3.942207641E-2</v>
      </c>
      <c r="P338">
        <v>0.19391095142000001</v>
      </c>
      <c r="Q338" s="29">
        <f t="shared" si="93"/>
        <v>0.23333302783000001</v>
      </c>
      <c r="R338" s="31">
        <f t="shared" si="94"/>
        <v>0</v>
      </c>
      <c r="S338" s="31">
        <f t="shared" si="95"/>
        <v>9.1674419422649951</v>
      </c>
      <c r="T338" s="31">
        <f t="shared" si="96"/>
        <v>9.1674419422649951</v>
      </c>
      <c r="U338" s="31">
        <f t="shared" si="97"/>
        <v>45.09319526003673</v>
      </c>
      <c r="V338" s="31">
        <f t="shared" si="98"/>
        <v>54.26063720230173</v>
      </c>
      <c r="X338" s="15">
        <v>0</v>
      </c>
      <c r="Y338" s="15">
        <v>0</v>
      </c>
      <c r="Z338" s="15">
        <v>0</v>
      </c>
      <c r="AA338" s="39">
        <f t="shared" si="99"/>
        <v>0</v>
      </c>
      <c r="AB338" s="31">
        <f t="shared" si="85"/>
        <v>0</v>
      </c>
      <c r="AC338" s="31">
        <f t="shared" si="86"/>
        <v>0</v>
      </c>
      <c r="AE338" s="15">
        <v>0.16687142695000001</v>
      </c>
      <c r="AF338" s="15">
        <v>6.9082188880000006E-2</v>
      </c>
      <c r="AG338" s="39">
        <f t="shared" si="100"/>
        <v>38.805264909866253</v>
      </c>
      <c r="AH338" s="39">
        <f t="shared" si="101"/>
        <v>16.064779267723623</v>
      </c>
    </row>
    <row r="339" spans="1:34" ht="15" x14ac:dyDescent="0.25">
      <c r="A339" s="40" t="s">
        <v>352</v>
      </c>
      <c r="B339" t="s">
        <v>698</v>
      </c>
      <c r="C339" t="s">
        <v>64</v>
      </c>
      <c r="D339">
        <v>0.75080835059600004</v>
      </c>
      <c r="E339">
        <v>0</v>
      </c>
      <c r="F339">
        <v>0</v>
      </c>
      <c r="G339">
        <v>0</v>
      </c>
      <c r="H339" s="29">
        <f t="shared" si="87"/>
        <v>0.75080835059600004</v>
      </c>
      <c r="I339" s="31">
        <f t="shared" si="88"/>
        <v>0</v>
      </c>
      <c r="J339" s="31">
        <f t="shared" si="89"/>
        <v>0</v>
      </c>
      <c r="K339" s="31">
        <f t="shared" si="90"/>
        <v>0</v>
      </c>
      <c r="L339" s="31">
        <f t="shared" si="91"/>
        <v>100</v>
      </c>
      <c r="M339">
        <v>0</v>
      </c>
      <c r="N339">
        <v>1.7657099E-4</v>
      </c>
      <c r="O339" s="15">
        <f t="shared" si="92"/>
        <v>1.7657099E-4</v>
      </c>
      <c r="P339">
        <v>1.0059513860000001E-2</v>
      </c>
      <c r="Q339" s="29">
        <f t="shared" si="93"/>
        <v>1.023608485E-2</v>
      </c>
      <c r="R339" s="31">
        <f t="shared" si="94"/>
        <v>0</v>
      </c>
      <c r="S339" s="31">
        <f t="shared" si="95"/>
        <v>2.3517451538709711E-2</v>
      </c>
      <c r="T339" s="31">
        <f t="shared" si="96"/>
        <v>2.3517451538709711E-2</v>
      </c>
      <c r="U339" s="31">
        <f t="shared" si="97"/>
        <v>1.339824450808871</v>
      </c>
      <c r="V339" s="31">
        <f t="shared" si="98"/>
        <v>1.3633419023475808</v>
      </c>
      <c r="X339" s="15">
        <v>0</v>
      </c>
      <c r="Y339" s="15">
        <v>0</v>
      </c>
      <c r="Z339" s="15">
        <v>0</v>
      </c>
      <c r="AA339" s="39">
        <f t="shared" si="99"/>
        <v>0</v>
      </c>
      <c r="AB339" s="31">
        <f t="shared" si="85"/>
        <v>0</v>
      </c>
      <c r="AC339" s="31">
        <f t="shared" si="86"/>
        <v>0</v>
      </c>
      <c r="AE339" s="15">
        <v>7.1398505300000002E-3</v>
      </c>
      <c r="AF339" s="15">
        <v>2.8069917300000001E-3</v>
      </c>
      <c r="AG339" s="39">
        <f t="shared" si="100"/>
        <v>0.95095513047135238</v>
      </c>
      <c r="AH339" s="39">
        <f t="shared" si="101"/>
        <v>0.37386261457691283</v>
      </c>
    </row>
    <row r="340" spans="1:34" ht="15" x14ac:dyDescent="0.25">
      <c r="A340" s="40" t="s">
        <v>353</v>
      </c>
      <c r="B340" t="s">
        <v>698</v>
      </c>
      <c r="C340" t="s">
        <v>64</v>
      </c>
      <c r="D340">
        <v>0.97073852118500004</v>
      </c>
      <c r="E340">
        <v>0</v>
      </c>
      <c r="F340">
        <v>0</v>
      </c>
      <c r="G340">
        <v>0</v>
      </c>
      <c r="H340" s="29">
        <f t="shared" si="87"/>
        <v>0.97073852118500004</v>
      </c>
      <c r="I340" s="31">
        <f t="shared" si="88"/>
        <v>0</v>
      </c>
      <c r="J340" s="31">
        <f t="shared" si="89"/>
        <v>0</v>
      </c>
      <c r="K340" s="31">
        <f t="shared" si="90"/>
        <v>0</v>
      </c>
      <c r="L340" s="31">
        <f t="shared" si="91"/>
        <v>100</v>
      </c>
      <c r="M340">
        <v>0</v>
      </c>
      <c r="N340">
        <v>1.7657099E-4</v>
      </c>
      <c r="O340" s="15">
        <f t="shared" si="92"/>
        <v>1.7657099E-4</v>
      </c>
      <c r="P340">
        <v>1.235198417E-2</v>
      </c>
      <c r="Q340" s="29">
        <f t="shared" si="93"/>
        <v>1.252855516E-2</v>
      </c>
      <c r="R340" s="31">
        <f t="shared" si="94"/>
        <v>0</v>
      </c>
      <c r="S340" s="31">
        <f t="shared" si="95"/>
        <v>1.8189346167540178E-2</v>
      </c>
      <c r="T340" s="31">
        <f t="shared" si="96"/>
        <v>1.8189346167540178E-2</v>
      </c>
      <c r="U340" s="31">
        <f t="shared" si="97"/>
        <v>1.2724316487329344</v>
      </c>
      <c r="V340" s="31">
        <f t="shared" si="98"/>
        <v>1.2906209949004743</v>
      </c>
      <c r="X340" s="15">
        <v>0</v>
      </c>
      <c r="Y340" s="15">
        <v>0</v>
      </c>
      <c r="Z340" s="15">
        <v>0</v>
      </c>
      <c r="AA340" s="39">
        <f t="shared" si="99"/>
        <v>0</v>
      </c>
      <c r="AB340" s="31">
        <f t="shared" si="85"/>
        <v>0</v>
      </c>
      <c r="AC340" s="31">
        <f t="shared" si="86"/>
        <v>0</v>
      </c>
      <c r="AE340" s="15">
        <v>7.1398505300000002E-3</v>
      </c>
      <c r="AF340" s="15">
        <v>4.7610873400000002E-3</v>
      </c>
      <c r="AG340" s="39">
        <f t="shared" si="100"/>
        <v>0.73550707777458357</v>
      </c>
      <c r="AH340" s="39">
        <f t="shared" si="101"/>
        <v>0.49046032851236238</v>
      </c>
    </row>
    <row r="341" spans="1:34" ht="15" x14ac:dyDescent="0.25">
      <c r="A341" s="40" t="s">
        <v>354</v>
      </c>
      <c r="B341" t="s">
        <v>698</v>
      </c>
      <c r="C341" t="s">
        <v>64</v>
      </c>
      <c r="D341">
        <v>0.95008682679400003</v>
      </c>
      <c r="E341">
        <v>9.8446516400000003E-3</v>
      </c>
      <c r="F341">
        <v>1.0973667980000001E-2</v>
      </c>
      <c r="G341">
        <v>3.5308004400000002E-2</v>
      </c>
      <c r="H341" s="29">
        <f t="shared" si="87"/>
        <v>0.89396050277399997</v>
      </c>
      <c r="I341" s="31">
        <f t="shared" si="88"/>
        <v>1.0361844162412053</v>
      </c>
      <c r="J341" s="31">
        <f t="shared" si="89"/>
        <v>1.1550173805724533</v>
      </c>
      <c r="K341" s="31">
        <f t="shared" si="90"/>
        <v>3.7162923855227357</v>
      </c>
      <c r="L341" s="31">
        <f t="shared" si="91"/>
        <v>94.092505817663593</v>
      </c>
      <c r="M341">
        <v>0</v>
      </c>
      <c r="N341">
        <v>1.7657099E-4</v>
      </c>
      <c r="O341" s="15">
        <f t="shared" si="92"/>
        <v>1.7657099E-4</v>
      </c>
      <c r="P341">
        <v>2.0757396130000001E-2</v>
      </c>
      <c r="Q341" s="29">
        <f t="shared" si="93"/>
        <v>2.0933967120000001E-2</v>
      </c>
      <c r="R341" s="31">
        <f t="shared" si="94"/>
        <v>0</v>
      </c>
      <c r="S341" s="31">
        <f t="shared" si="95"/>
        <v>1.8584721419180831E-2</v>
      </c>
      <c r="T341" s="31">
        <f t="shared" si="96"/>
        <v>1.8584721419180831E-2</v>
      </c>
      <c r="U341" s="31">
        <f t="shared" si="97"/>
        <v>2.184789383939187</v>
      </c>
      <c r="V341" s="31">
        <f t="shared" si="98"/>
        <v>2.2033741053583675</v>
      </c>
      <c r="X341" s="15">
        <v>2.081826661E-2</v>
      </c>
      <c r="Y341" s="15">
        <v>3.5308057990000002E-2</v>
      </c>
      <c r="Z341" s="15">
        <v>4.7941180299999999E-3</v>
      </c>
      <c r="AA341" s="39">
        <f t="shared" si="99"/>
        <v>2.191196217323605</v>
      </c>
      <c r="AB341" s="31">
        <f t="shared" si="85"/>
        <v>3.7162980260598411</v>
      </c>
      <c r="AC341" s="31">
        <f t="shared" si="86"/>
        <v>0.50459788461412614</v>
      </c>
      <c r="AE341" s="15">
        <v>7.1398505300000002E-3</v>
      </c>
      <c r="AF341" s="15">
        <v>1.0303332700000001E-2</v>
      </c>
      <c r="AG341" s="39">
        <f t="shared" si="100"/>
        <v>0.7514945296202995</v>
      </c>
      <c r="AH341" s="39">
        <f t="shared" si="101"/>
        <v>1.0844622206549122</v>
      </c>
    </row>
    <row r="342" spans="1:34" ht="15" x14ac:dyDescent="0.25">
      <c r="A342" s="40" t="s">
        <v>356</v>
      </c>
      <c r="B342" t="s">
        <v>700</v>
      </c>
      <c r="C342" t="s">
        <v>63</v>
      </c>
      <c r="D342">
        <v>0.91290012262300002</v>
      </c>
      <c r="E342">
        <v>0</v>
      </c>
      <c r="F342">
        <v>0</v>
      </c>
      <c r="G342">
        <v>0</v>
      </c>
      <c r="H342" s="29">
        <f t="shared" si="87"/>
        <v>0.91290012262300002</v>
      </c>
      <c r="I342" s="31">
        <f t="shared" si="88"/>
        <v>0</v>
      </c>
      <c r="J342" s="31">
        <f t="shared" si="89"/>
        <v>0</v>
      </c>
      <c r="K342" s="31">
        <f t="shared" si="90"/>
        <v>0</v>
      </c>
      <c r="L342" s="31">
        <f t="shared" si="91"/>
        <v>100</v>
      </c>
      <c r="M342">
        <v>1.7961689940000001E-2</v>
      </c>
      <c r="N342">
        <v>7.5970522999999996E-3</v>
      </c>
      <c r="O342" s="15">
        <f t="shared" si="92"/>
        <v>2.5558742240000001E-2</v>
      </c>
      <c r="P342">
        <v>6.7811622449999998E-2</v>
      </c>
      <c r="Q342" s="29">
        <f t="shared" si="93"/>
        <v>9.3370364689999999E-2</v>
      </c>
      <c r="R342" s="31">
        <f t="shared" si="94"/>
        <v>1.967541628583791</v>
      </c>
      <c r="S342" s="31">
        <f t="shared" si="95"/>
        <v>0.83218876980448719</v>
      </c>
      <c r="T342" s="31">
        <f t="shared" si="96"/>
        <v>2.7997303983882786</v>
      </c>
      <c r="U342" s="31">
        <f t="shared" si="97"/>
        <v>7.4281535043679829</v>
      </c>
      <c r="V342" s="31">
        <f t="shared" si="98"/>
        <v>10.227883902756263</v>
      </c>
      <c r="X342" s="15">
        <v>0</v>
      </c>
      <c r="Y342" s="15">
        <v>0</v>
      </c>
      <c r="Z342" s="15">
        <v>0</v>
      </c>
      <c r="AA342" s="39">
        <f t="shared" si="99"/>
        <v>0</v>
      </c>
      <c r="AB342" s="31">
        <f t="shared" si="85"/>
        <v>0</v>
      </c>
      <c r="AC342" s="31">
        <f t="shared" si="86"/>
        <v>0</v>
      </c>
      <c r="AE342" s="15">
        <v>2.8393833739999999E-2</v>
      </c>
      <c r="AF342" s="15">
        <v>6.5023519119999998E-2</v>
      </c>
      <c r="AG342" s="39">
        <f t="shared" si="100"/>
        <v>3.1102891802026615</v>
      </c>
      <c r="AH342" s="39">
        <f t="shared" si="101"/>
        <v>7.1227418540782406</v>
      </c>
    </row>
    <row r="343" spans="1:34" ht="15" x14ac:dyDescent="0.25">
      <c r="A343" s="40" t="s">
        <v>358</v>
      </c>
      <c r="B343" t="s">
        <v>702</v>
      </c>
      <c r="C343" t="s">
        <v>51</v>
      </c>
      <c r="D343">
        <v>111.75096734500001</v>
      </c>
      <c r="E343">
        <v>8.2586687533899994</v>
      </c>
      <c r="F343">
        <v>2.5247821799999999E-3</v>
      </c>
      <c r="G343">
        <v>2.1260502992900001</v>
      </c>
      <c r="H343" s="29">
        <f t="shared" si="87"/>
        <v>101.36372351014001</v>
      </c>
      <c r="I343" s="31">
        <f t="shared" si="88"/>
        <v>7.3902436369017357</v>
      </c>
      <c r="J343" s="31">
        <f t="shared" si="89"/>
        <v>2.2592933555603484E-3</v>
      </c>
      <c r="K343" s="31">
        <f t="shared" si="90"/>
        <v>1.9024893920841075</v>
      </c>
      <c r="L343" s="31">
        <f t="shared" si="91"/>
        <v>90.7050076776586</v>
      </c>
      <c r="M343">
        <v>2.25432233578</v>
      </c>
      <c r="N343">
        <v>1.4161816437999999</v>
      </c>
      <c r="O343" s="15">
        <f t="shared" si="92"/>
        <v>3.6705039795799999</v>
      </c>
      <c r="P343">
        <v>9.10047951498</v>
      </c>
      <c r="Q343" s="29">
        <f t="shared" si="93"/>
        <v>12.770983494559999</v>
      </c>
      <c r="R343" s="31">
        <f t="shared" si="94"/>
        <v>2.0172732186025799</v>
      </c>
      <c r="S343" s="31">
        <f t="shared" si="95"/>
        <v>1.2672656688759867</v>
      </c>
      <c r="T343" s="31">
        <f t="shared" si="96"/>
        <v>3.284538887478567</v>
      </c>
      <c r="U343" s="31">
        <f t="shared" si="97"/>
        <v>8.1435353368215608</v>
      </c>
      <c r="V343" s="31">
        <f t="shared" si="98"/>
        <v>11.428074224300129</v>
      </c>
      <c r="X343" s="15">
        <v>8.2300838118800002</v>
      </c>
      <c r="Y343" s="15">
        <v>2.1445411867800002</v>
      </c>
      <c r="Z343" s="15">
        <v>0</v>
      </c>
      <c r="AA343" s="39">
        <f t="shared" si="99"/>
        <v>7.3646644923188065</v>
      </c>
      <c r="AB343" s="31">
        <f t="shared" si="85"/>
        <v>1.919035904324055</v>
      </c>
      <c r="AC343" s="31">
        <f t="shared" si="86"/>
        <v>0</v>
      </c>
      <c r="AE343" s="15">
        <v>4.1344926395200003</v>
      </c>
      <c r="AF343" s="15">
        <v>6.1317349067800002</v>
      </c>
      <c r="AG343" s="39">
        <f t="shared" si="100"/>
        <v>3.6997376736399112</v>
      </c>
      <c r="AH343" s="39">
        <f t="shared" si="101"/>
        <v>5.4869636052903017</v>
      </c>
    </row>
    <row r="344" spans="1:34" ht="15" x14ac:dyDescent="0.25">
      <c r="A344" s="40" t="s">
        <v>357</v>
      </c>
      <c r="B344" t="s">
        <v>701</v>
      </c>
      <c r="C344" t="s">
        <v>51</v>
      </c>
      <c r="D344">
        <v>2.16765047685</v>
      </c>
      <c r="E344">
        <v>0.14891899169</v>
      </c>
      <c r="F344">
        <v>2.1962302289999999E-2</v>
      </c>
      <c r="G344">
        <v>4.3097445849999999E-2</v>
      </c>
      <c r="H344" s="29">
        <f t="shared" si="87"/>
        <v>1.9536717370200001</v>
      </c>
      <c r="I344" s="31">
        <f t="shared" si="88"/>
        <v>6.870064767379243</v>
      </c>
      <c r="J344" s="31">
        <f t="shared" si="89"/>
        <v>1.0131846681258003</v>
      </c>
      <c r="K344" s="31">
        <f t="shared" si="90"/>
        <v>1.9882101063003765</v>
      </c>
      <c r="L344" s="31">
        <f t="shared" si="91"/>
        <v>90.128540458194578</v>
      </c>
      <c r="M344">
        <v>0.12144976649</v>
      </c>
      <c r="N344">
        <v>9.9347121100000005E-3</v>
      </c>
      <c r="O344" s="15">
        <f t="shared" si="92"/>
        <v>0.13138447859999999</v>
      </c>
      <c r="P344">
        <v>4.081966628E-2</v>
      </c>
      <c r="Q344" s="29">
        <f t="shared" si="93"/>
        <v>0.17220414487999999</v>
      </c>
      <c r="R344" s="31">
        <f t="shared" si="94"/>
        <v>5.6028297821560757</v>
      </c>
      <c r="S344" s="31">
        <f t="shared" si="95"/>
        <v>0.45831706800060257</v>
      </c>
      <c r="T344" s="31">
        <f t="shared" si="96"/>
        <v>6.0611468501566783</v>
      </c>
      <c r="U344" s="31">
        <f t="shared" si="97"/>
        <v>1.8831295319953325</v>
      </c>
      <c r="V344" s="31">
        <f t="shared" si="98"/>
        <v>7.9442763821520117</v>
      </c>
      <c r="X344" s="15">
        <v>0.17088129392000001</v>
      </c>
      <c r="Y344" s="15">
        <v>4.3097445849999999E-2</v>
      </c>
      <c r="Z344" s="15">
        <v>0</v>
      </c>
      <c r="AA344" s="39">
        <f t="shared" si="99"/>
        <v>7.8832494327370704</v>
      </c>
      <c r="AB344" s="31">
        <f t="shared" si="85"/>
        <v>1.9882101063003765</v>
      </c>
      <c r="AC344" s="31">
        <f t="shared" si="86"/>
        <v>0</v>
      </c>
      <c r="AE344" s="15">
        <v>2.004619341E-2</v>
      </c>
      <c r="AF344" s="15">
        <v>2.2704607280000001E-2</v>
      </c>
      <c r="AG344" s="39">
        <f t="shared" si="100"/>
        <v>0.92478901114772216</v>
      </c>
      <c r="AH344" s="39">
        <f t="shared" si="101"/>
        <v>1.0474293490800246</v>
      </c>
    </row>
    <row r="345" spans="1:34" ht="15" x14ac:dyDescent="0.25">
      <c r="A345" s="40" t="s">
        <v>360</v>
      </c>
      <c r="B345" t="s">
        <v>704</v>
      </c>
      <c r="C345" t="s">
        <v>51</v>
      </c>
      <c r="D345">
        <v>14.5627477766</v>
      </c>
      <c r="E345">
        <v>0.16333596307000001</v>
      </c>
      <c r="F345">
        <v>3.64704874E-3</v>
      </c>
      <c r="G345">
        <v>4.40469587E-2</v>
      </c>
      <c r="H345" s="29">
        <f t="shared" si="87"/>
        <v>14.351717806090001</v>
      </c>
      <c r="I345" s="31">
        <f t="shared" si="88"/>
        <v>1.1216012635503769</v>
      </c>
      <c r="J345" s="31">
        <f t="shared" si="89"/>
        <v>2.5043685408465445E-2</v>
      </c>
      <c r="K345" s="31">
        <f t="shared" si="90"/>
        <v>0.30246323960081489</v>
      </c>
      <c r="L345" s="31">
        <f t="shared" si="91"/>
        <v>98.550891811440351</v>
      </c>
      <c r="M345">
        <v>6.0755775890000002E-2</v>
      </c>
      <c r="N345">
        <v>0.11069625078000001</v>
      </c>
      <c r="O345" s="15">
        <f t="shared" si="92"/>
        <v>0.17145202667000001</v>
      </c>
      <c r="P345">
        <v>0.50005417826999998</v>
      </c>
      <c r="Q345" s="29">
        <f t="shared" si="93"/>
        <v>0.67150620494000002</v>
      </c>
      <c r="R345" s="31">
        <f t="shared" si="94"/>
        <v>0.41719994620537748</v>
      </c>
      <c r="S345" s="31">
        <f t="shared" si="95"/>
        <v>0.76013299466650874</v>
      </c>
      <c r="T345" s="31">
        <f t="shared" si="96"/>
        <v>1.1773329408718862</v>
      </c>
      <c r="U345" s="31">
        <f t="shared" si="97"/>
        <v>3.4337900095578586</v>
      </c>
      <c r="V345" s="31">
        <f t="shared" si="98"/>
        <v>4.6111229504297446</v>
      </c>
      <c r="X345" s="15">
        <v>0.16698206844999999</v>
      </c>
      <c r="Y345" s="15">
        <v>4.4047359869999997E-2</v>
      </c>
      <c r="Z345" s="15">
        <v>0</v>
      </c>
      <c r="AA345" s="39">
        <f t="shared" si="99"/>
        <v>1.146638471060478</v>
      </c>
      <c r="AB345" s="31">
        <f t="shared" si="85"/>
        <v>0.30246599436939392</v>
      </c>
      <c r="AC345" s="31">
        <f t="shared" si="86"/>
        <v>0</v>
      </c>
      <c r="AE345" s="15">
        <v>0.2324627474</v>
      </c>
      <c r="AF345" s="15">
        <v>0.33964867875999999</v>
      </c>
      <c r="AG345" s="39">
        <f t="shared" si="100"/>
        <v>1.5962835514704881</v>
      </c>
      <c r="AH345" s="39">
        <f t="shared" si="101"/>
        <v>2.3323117585388724</v>
      </c>
    </row>
    <row r="346" spans="1:34" ht="15" x14ac:dyDescent="0.25">
      <c r="A346" s="40" t="s">
        <v>361</v>
      </c>
      <c r="B346" t="s">
        <v>705</v>
      </c>
      <c r="C346" t="s">
        <v>51</v>
      </c>
      <c r="D346">
        <v>2.20091687069</v>
      </c>
      <c r="E346">
        <v>0</v>
      </c>
      <c r="F346">
        <v>0</v>
      </c>
      <c r="G346">
        <v>0</v>
      </c>
      <c r="H346" s="29">
        <f t="shared" si="87"/>
        <v>2.20091687069</v>
      </c>
      <c r="I346" s="31">
        <f t="shared" si="88"/>
        <v>0</v>
      </c>
      <c r="J346" s="31">
        <f t="shared" si="89"/>
        <v>0</v>
      </c>
      <c r="K346" s="31">
        <f t="shared" si="90"/>
        <v>0</v>
      </c>
      <c r="L346" s="31">
        <f t="shared" si="91"/>
        <v>100</v>
      </c>
      <c r="M346">
        <v>0</v>
      </c>
      <c r="N346">
        <v>0.11043692744</v>
      </c>
      <c r="O346" s="15">
        <f t="shared" si="92"/>
        <v>0.11043692744</v>
      </c>
      <c r="P346">
        <v>0.40386390353000001</v>
      </c>
      <c r="Q346" s="29">
        <f t="shared" si="93"/>
        <v>0.51430083097000001</v>
      </c>
      <c r="R346" s="31">
        <f t="shared" si="94"/>
        <v>0</v>
      </c>
      <c r="S346" s="31">
        <f t="shared" si="95"/>
        <v>5.0177691357046754</v>
      </c>
      <c r="T346" s="31">
        <f t="shared" si="96"/>
        <v>5.0177691357046754</v>
      </c>
      <c r="U346" s="31">
        <f t="shared" si="97"/>
        <v>18.349802707604599</v>
      </c>
      <c r="V346" s="31">
        <f t="shared" si="98"/>
        <v>23.367571843309275</v>
      </c>
      <c r="X346" s="15">
        <v>0</v>
      </c>
      <c r="Y346" s="15">
        <v>0</v>
      </c>
      <c r="Z346" s="15">
        <v>0</v>
      </c>
      <c r="AA346" s="39">
        <f t="shared" si="99"/>
        <v>0</v>
      </c>
      <c r="AB346" s="31">
        <f t="shared" si="85"/>
        <v>0</v>
      </c>
      <c r="AC346" s="31">
        <f t="shared" si="86"/>
        <v>0</v>
      </c>
      <c r="AE346" s="15">
        <v>0.34411098779999999</v>
      </c>
      <c r="AF346" s="15">
        <v>0.17456881979</v>
      </c>
      <c r="AG346" s="39">
        <f t="shared" si="100"/>
        <v>15.634892547855259</v>
      </c>
      <c r="AH346" s="39">
        <f t="shared" si="101"/>
        <v>7.9316407682072825</v>
      </c>
    </row>
    <row r="347" spans="1:34" ht="15" x14ac:dyDescent="0.25">
      <c r="A347" s="40" t="s">
        <v>362</v>
      </c>
      <c r="B347" t="s">
        <v>706</v>
      </c>
      <c r="C347" t="s">
        <v>51</v>
      </c>
      <c r="D347">
        <v>9.4857342001999996</v>
      </c>
      <c r="E347">
        <v>0</v>
      </c>
      <c r="F347">
        <v>0</v>
      </c>
      <c r="G347">
        <v>0</v>
      </c>
      <c r="H347" s="29">
        <f t="shared" si="87"/>
        <v>9.4857342001999996</v>
      </c>
      <c r="I347" s="31">
        <f t="shared" si="88"/>
        <v>0</v>
      </c>
      <c r="J347" s="31">
        <f t="shared" si="89"/>
        <v>0</v>
      </c>
      <c r="K347" s="31">
        <f t="shared" si="90"/>
        <v>0</v>
      </c>
      <c r="L347" s="31">
        <f t="shared" si="91"/>
        <v>100</v>
      </c>
      <c r="M347">
        <v>8.6993913840000006E-2</v>
      </c>
      <c r="N347">
        <v>0.32502129929000001</v>
      </c>
      <c r="O347" s="15">
        <f t="shared" si="92"/>
        <v>0.41201521313</v>
      </c>
      <c r="P347">
        <v>0.40546328525999997</v>
      </c>
      <c r="Q347" s="29">
        <f t="shared" si="93"/>
        <v>0.81747849838999997</v>
      </c>
      <c r="R347" s="31">
        <f t="shared" si="94"/>
        <v>0.91710258799119426</v>
      </c>
      <c r="S347" s="31">
        <f t="shared" si="95"/>
        <v>3.4264221664902559</v>
      </c>
      <c r="T347" s="31">
        <f t="shared" si="96"/>
        <v>4.3435247544814501</v>
      </c>
      <c r="U347" s="31">
        <f t="shared" si="97"/>
        <v>4.2744533707412034</v>
      </c>
      <c r="V347" s="31">
        <f t="shared" si="98"/>
        <v>8.6179781252226526</v>
      </c>
      <c r="X347" s="15">
        <v>0</v>
      </c>
      <c r="Y347" s="15">
        <v>0</v>
      </c>
      <c r="Z347" s="15">
        <v>0</v>
      </c>
      <c r="AA347" s="39">
        <f t="shared" si="99"/>
        <v>0</v>
      </c>
      <c r="AB347" s="31">
        <f t="shared" si="85"/>
        <v>0</v>
      </c>
      <c r="AC347" s="31">
        <f t="shared" si="86"/>
        <v>0</v>
      </c>
      <c r="AE347" s="15">
        <v>0.48387413167999999</v>
      </c>
      <c r="AF347" s="15">
        <v>0.21705861710999999</v>
      </c>
      <c r="AG347" s="39">
        <f t="shared" si="100"/>
        <v>5.1010720042081497</v>
      </c>
      <c r="AH347" s="39">
        <f t="shared" si="101"/>
        <v>2.2882637498468328</v>
      </c>
    </row>
    <row r="348" spans="1:34" ht="15" x14ac:dyDescent="0.25">
      <c r="A348" s="40" t="s">
        <v>364</v>
      </c>
      <c r="B348" t="s">
        <v>708</v>
      </c>
      <c r="C348" t="s">
        <v>51</v>
      </c>
      <c r="D348">
        <v>1.26268100305</v>
      </c>
      <c r="E348">
        <v>0</v>
      </c>
      <c r="F348">
        <v>0</v>
      </c>
      <c r="G348">
        <v>0</v>
      </c>
      <c r="H348" s="29">
        <f t="shared" si="87"/>
        <v>1.26268100305</v>
      </c>
      <c r="I348" s="31">
        <f t="shared" si="88"/>
        <v>0</v>
      </c>
      <c r="J348" s="31">
        <f t="shared" si="89"/>
        <v>0</v>
      </c>
      <c r="K348" s="31">
        <f t="shared" si="90"/>
        <v>0</v>
      </c>
      <c r="L348" s="31">
        <f t="shared" si="91"/>
        <v>100</v>
      </c>
      <c r="M348">
        <v>0</v>
      </c>
      <c r="N348">
        <v>0</v>
      </c>
      <c r="O348" s="15">
        <f t="shared" si="92"/>
        <v>0</v>
      </c>
      <c r="P348">
        <v>0</v>
      </c>
      <c r="Q348" s="29">
        <f t="shared" si="93"/>
        <v>0</v>
      </c>
      <c r="R348" s="31">
        <f t="shared" si="94"/>
        <v>0</v>
      </c>
      <c r="S348" s="31">
        <f t="shared" si="95"/>
        <v>0</v>
      </c>
      <c r="T348" s="31">
        <f t="shared" si="96"/>
        <v>0</v>
      </c>
      <c r="U348" s="31">
        <f t="shared" si="97"/>
        <v>0</v>
      </c>
      <c r="V348" s="31">
        <f t="shared" si="98"/>
        <v>0</v>
      </c>
      <c r="X348" s="15">
        <v>0</v>
      </c>
      <c r="Y348" s="15">
        <v>0</v>
      </c>
      <c r="Z348" s="15">
        <v>0</v>
      </c>
      <c r="AA348" s="39">
        <f t="shared" si="99"/>
        <v>0</v>
      </c>
      <c r="AB348" s="31">
        <f t="shared" si="85"/>
        <v>0</v>
      </c>
      <c r="AC348" s="31">
        <f t="shared" si="86"/>
        <v>0</v>
      </c>
      <c r="AE348" s="15">
        <v>0</v>
      </c>
      <c r="AF348" s="15">
        <v>0</v>
      </c>
      <c r="AG348" s="39">
        <f t="shared" si="100"/>
        <v>0</v>
      </c>
      <c r="AH348" s="39">
        <f t="shared" si="101"/>
        <v>0</v>
      </c>
    </row>
    <row r="349" spans="1:34" ht="15" x14ac:dyDescent="0.25">
      <c r="A349" s="40" t="s">
        <v>365</v>
      </c>
      <c r="B349" t="s">
        <v>709</v>
      </c>
      <c r="C349" t="s">
        <v>51</v>
      </c>
      <c r="D349">
        <v>1.34862713889</v>
      </c>
      <c r="E349">
        <v>1.56223104E-2</v>
      </c>
      <c r="F349">
        <v>9.4267000000000001E-7</v>
      </c>
      <c r="G349">
        <v>2.9994957110000001E-2</v>
      </c>
      <c r="H349" s="29">
        <f t="shared" si="87"/>
        <v>1.30300892871</v>
      </c>
      <c r="I349" s="31">
        <f t="shared" si="88"/>
        <v>1.1583861802497974</v>
      </c>
      <c r="J349" s="31">
        <f t="shared" si="89"/>
        <v>6.989848956887173E-5</v>
      </c>
      <c r="K349" s="31">
        <f t="shared" si="90"/>
        <v>2.2241104486958219</v>
      </c>
      <c r="L349" s="31">
        <f t="shared" si="91"/>
        <v>96.617433472564812</v>
      </c>
      <c r="M349">
        <v>3.8211194249999997E-2</v>
      </c>
      <c r="N349">
        <v>3.8065974490000001E-2</v>
      </c>
      <c r="O349" s="15">
        <f t="shared" si="92"/>
        <v>7.6277168739999998E-2</v>
      </c>
      <c r="P349">
        <v>0.12606706468000001</v>
      </c>
      <c r="Q349" s="29">
        <f t="shared" si="93"/>
        <v>0.20234423342000002</v>
      </c>
      <c r="R349" s="31">
        <f t="shared" si="94"/>
        <v>2.8333401537099476</v>
      </c>
      <c r="S349" s="31">
        <f t="shared" si="95"/>
        <v>2.8225721841346418</v>
      </c>
      <c r="T349" s="31">
        <f t="shared" si="96"/>
        <v>5.6559123378445895</v>
      </c>
      <c r="U349" s="31">
        <f t="shared" si="97"/>
        <v>9.3478071918203174</v>
      </c>
      <c r="V349" s="31">
        <f t="shared" si="98"/>
        <v>15.003719529664908</v>
      </c>
      <c r="X349" s="15">
        <v>1.5623252989999999E-2</v>
      </c>
      <c r="Y349" s="15">
        <v>2.999495713E-2</v>
      </c>
      <c r="Z349" s="15">
        <v>0</v>
      </c>
      <c r="AA349" s="39">
        <f t="shared" si="99"/>
        <v>1.1584560728074078</v>
      </c>
      <c r="AB349" s="31">
        <f t="shared" si="85"/>
        <v>2.2241104501788111</v>
      </c>
      <c r="AC349" s="31">
        <f t="shared" si="86"/>
        <v>0</v>
      </c>
      <c r="AE349" s="15">
        <v>7.5833350199999996E-2</v>
      </c>
      <c r="AF349" s="15">
        <v>9.6303349149999995E-2</v>
      </c>
      <c r="AG349" s="39">
        <f t="shared" si="100"/>
        <v>5.623003424238914</v>
      </c>
      <c r="AH349" s="39">
        <f t="shared" si="101"/>
        <v>7.1408431858536794</v>
      </c>
    </row>
    <row r="350" spans="1:34" ht="15" x14ac:dyDescent="0.25">
      <c r="A350" s="15" t="s">
        <v>76</v>
      </c>
      <c r="B350" t="s">
        <v>424</v>
      </c>
      <c r="C350" t="s">
        <v>65</v>
      </c>
      <c r="D350">
        <v>71.642198799499994</v>
      </c>
      <c r="E350" s="15">
        <v>0</v>
      </c>
      <c r="F350" s="15">
        <v>0</v>
      </c>
      <c r="G350" s="15">
        <v>0</v>
      </c>
      <c r="H350" s="29">
        <f t="shared" ref="H350:H356" si="102">D350-E350-F350-G350</f>
        <v>71.642198799499994</v>
      </c>
      <c r="I350" s="31">
        <f t="shared" ref="I350:I356" si="103">E350/D350*100</f>
        <v>0</v>
      </c>
      <c r="J350" s="31">
        <f t="shared" ref="J350:J356" si="104">F350/D350*100</f>
        <v>0</v>
      </c>
      <c r="K350" s="31">
        <f t="shared" ref="K350:K356" si="105">G350/D350*100</f>
        <v>0</v>
      </c>
      <c r="L350" s="31">
        <f t="shared" ref="L350:L356" si="106">H350/D350*100</f>
        <v>100</v>
      </c>
      <c r="M350">
        <v>0.47818632153000001</v>
      </c>
      <c r="N350">
        <v>0.27463134889000002</v>
      </c>
      <c r="O350" s="15">
        <f t="shared" ref="O350:O356" si="107">M350+N350</f>
        <v>0.75281767042000003</v>
      </c>
      <c r="P350">
        <v>3.3796063782200001</v>
      </c>
      <c r="Q350" s="29">
        <f t="shared" ref="Q350:Q356" si="108">O350+P350</f>
        <v>4.1324240486399999</v>
      </c>
      <c r="R350" s="31">
        <f t="shared" ref="R350:R356" si="109">M350/D350*100</f>
        <v>0.66746460820984377</v>
      </c>
      <c r="S350" s="31">
        <f t="shared" ref="S350:S356" si="110">N350/D350*100</f>
        <v>0.38333740936482358</v>
      </c>
      <c r="T350" s="31">
        <f t="shared" ref="T350:T356" si="111">O350/D350*100</f>
        <v>1.0508020175746675</v>
      </c>
      <c r="U350" s="31">
        <f t="shared" ref="U350:U356" si="112">P350/D350*100</f>
        <v>4.7173403871624151</v>
      </c>
      <c r="V350" s="31">
        <f t="shared" ref="V350:V356" si="113">Q350/D350*100</f>
        <v>5.7681424047370822</v>
      </c>
      <c r="X350" s="15">
        <v>0</v>
      </c>
      <c r="Y350" s="15">
        <v>0</v>
      </c>
      <c r="Z350" s="15">
        <v>0</v>
      </c>
      <c r="AA350" s="39">
        <f t="shared" si="99"/>
        <v>0</v>
      </c>
      <c r="AB350" s="31">
        <f t="shared" ref="AB350:AB356" si="114">(Y350/D350)*100</f>
        <v>0</v>
      </c>
      <c r="AC350" s="31">
        <f t="shared" ref="AC350:AC356" si="115">(Z350/D350)*100</f>
        <v>0</v>
      </c>
      <c r="AE350" s="15">
        <v>0.90450835372000005</v>
      </c>
      <c r="AF350" s="15">
        <v>2.1692781739</v>
      </c>
      <c r="AG350" s="39">
        <f t="shared" si="100"/>
        <v>1.2625357245823572</v>
      </c>
      <c r="AH350" s="39">
        <f t="shared" si="101"/>
        <v>3.0279335506870844</v>
      </c>
    </row>
    <row r="351" spans="1:34" ht="15" x14ac:dyDescent="0.25">
      <c r="A351" s="15" t="s">
        <v>343</v>
      </c>
      <c r="B351" t="s">
        <v>689</v>
      </c>
      <c r="C351" t="s">
        <v>64</v>
      </c>
      <c r="D351">
        <v>530.54558997799995</v>
      </c>
      <c r="E351" s="15">
        <v>3.3076031046100001</v>
      </c>
      <c r="F351" s="15">
        <v>0.71414165350000003</v>
      </c>
      <c r="G351" s="15">
        <v>0.20594927728000001</v>
      </c>
      <c r="H351" s="29">
        <f t="shared" si="102"/>
        <v>526.31789594260999</v>
      </c>
      <c r="I351" s="31">
        <f t="shared" si="103"/>
        <v>0.62343428483632402</v>
      </c>
      <c r="J351" s="31">
        <f t="shared" si="104"/>
        <v>0.13460514364648912</v>
      </c>
      <c r="K351" s="31">
        <f t="shared" si="105"/>
        <v>3.8818393964699632E-2</v>
      </c>
      <c r="L351" s="31">
        <f t="shared" si="106"/>
        <v>99.203142177552493</v>
      </c>
      <c r="M351">
        <v>9.1072900459799992</v>
      </c>
      <c r="N351">
        <v>8.41465081678</v>
      </c>
      <c r="O351" s="15">
        <f t="shared" si="107"/>
        <v>17.521940862759998</v>
      </c>
      <c r="P351">
        <v>45.31910169412</v>
      </c>
      <c r="Q351" s="29">
        <f t="shared" si="108"/>
        <v>62.841042556879998</v>
      </c>
      <c r="R351" s="31">
        <f t="shared" si="109"/>
        <v>1.7165895293480151</v>
      </c>
      <c r="S351" s="31">
        <f t="shared" si="110"/>
        <v>1.586037274785175</v>
      </c>
      <c r="T351" s="31">
        <f t="shared" si="111"/>
        <v>3.3026268041331899</v>
      </c>
      <c r="U351" s="31">
        <f t="shared" si="112"/>
        <v>8.5419806610774476</v>
      </c>
      <c r="V351" s="31">
        <f t="shared" si="113"/>
        <v>11.844607465210636</v>
      </c>
      <c r="X351" s="15">
        <v>1.65078426519</v>
      </c>
      <c r="Y351" s="15">
        <v>0.20594927462000001</v>
      </c>
      <c r="Z351" s="15">
        <v>0</v>
      </c>
      <c r="AA351" s="39">
        <f t="shared" si="99"/>
        <v>0.3111484284052673</v>
      </c>
      <c r="AB351" s="31">
        <f t="shared" si="114"/>
        <v>3.8818393463328958E-2</v>
      </c>
      <c r="AC351" s="31">
        <f t="shared" si="115"/>
        <v>0</v>
      </c>
      <c r="AE351" s="15">
        <v>20.419692314140001</v>
      </c>
      <c r="AF351" s="15">
        <v>31.729476233970001</v>
      </c>
      <c r="AG351" s="39">
        <f t="shared" si="100"/>
        <v>3.848810111678949</v>
      </c>
      <c r="AH351" s="39">
        <f t="shared" si="101"/>
        <v>5.9805371740599567</v>
      </c>
    </row>
    <row r="352" spans="1:34" ht="15" x14ac:dyDescent="0.25">
      <c r="A352" s="15" t="s">
        <v>171</v>
      </c>
      <c r="B352" t="s">
        <v>519</v>
      </c>
      <c r="C352" t="s">
        <v>64</v>
      </c>
      <c r="D352">
        <v>579.65750970399995</v>
      </c>
      <c r="E352" s="15">
        <v>10.47325062611</v>
      </c>
      <c r="F352" s="15">
        <v>3.8792565843700002</v>
      </c>
      <c r="G352" s="15">
        <v>0.99092674049999996</v>
      </c>
      <c r="H352" s="29">
        <f t="shared" si="102"/>
        <v>564.31407575302001</v>
      </c>
      <c r="I352" s="31">
        <f t="shared" si="103"/>
        <v>1.806799782764503</v>
      </c>
      <c r="J352" s="31">
        <f t="shared" si="104"/>
        <v>0.66923252427988533</v>
      </c>
      <c r="K352" s="31">
        <f t="shared" si="105"/>
        <v>0.17095038430641796</v>
      </c>
      <c r="L352" s="31">
        <f t="shared" si="106"/>
        <v>97.3530173086492</v>
      </c>
      <c r="M352">
        <v>9.9621041450500005</v>
      </c>
      <c r="N352">
        <v>6.7098470164600004</v>
      </c>
      <c r="O352" s="15">
        <f t="shared" si="107"/>
        <v>16.671951161510002</v>
      </c>
      <c r="P352">
        <v>27.723996898309998</v>
      </c>
      <c r="Q352" s="29">
        <f t="shared" si="108"/>
        <v>44.39594805982</v>
      </c>
      <c r="R352" s="31">
        <f t="shared" si="109"/>
        <v>1.7186190083411692</v>
      </c>
      <c r="S352" s="31">
        <f t="shared" si="110"/>
        <v>1.1575537113090038</v>
      </c>
      <c r="T352" s="31">
        <f t="shared" si="111"/>
        <v>2.8761727196501732</v>
      </c>
      <c r="U352" s="31">
        <f t="shared" si="112"/>
        <v>4.7828237250764092</v>
      </c>
      <c r="V352" s="31">
        <f t="shared" si="113"/>
        <v>7.6589964447265819</v>
      </c>
      <c r="X352" s="15">
        <v>5.8018015713900004</v>
      </c>
      <c r="Y352" s="15">
        <v>1.00569069293</v>
      </c>
      <c r="Z352" s="15">
        <v>0</v>
      </c>
      <c r="AA352" s="39">
        <f t="shared" si="99"/>
        <v>1.0009016486912539</v>
      </c>
      <c r="AB352" s="31">
        <f t="shared" si="114"/>
        <v>0.1734973973585803</v>
      </c>
      <c r="AC352" s="31">
        <f t="shared" si="115"/>
        <v>0</v>
      </c>
      <c r="AE352" s="15">
        <v>16.507490843509999</v>
      </c>
      <c r="AF352" s="15">
        <v>16.527350140660001</v>
      </c>
      <c r="AG352" s="39">
        <f t="shared" si="100"/>
        <v>2.8478007387395863</v>
      </c>
      <c r="AH352" s="39">
        <f t="shared" si="101"/>
        <v>2.8512267785678538</v>
      </c>
    </row>
    <row r="353" spans="1:34" ht="15" x14ac:dyDescent="0.25">
      <c r="A353" s="15" t="s">
        <v>775</v>
      </c>
      <c r="B353" t="s">
        <v>780</v>
      </c>
      <c r="C353" t="s">
        <v>63</v>
      </c>
      <c r="D353">
        <v>3.53894601463</v>
      </c>
      <c r="E353" s="15">
        <v>0</v>
      </c>
      <c r="F353" s="15">
        <v>0</v>
      </c>
      <c r="G353" s="15">
        <v>0</v>
      </c>
      <c r="H353" s="29">
        <f t="shared" si="102"/>
        <v>3.53894601463</v>
      </c>
      <c r="I353" s="31">
        <f t="shared" si="103"/>
        <v>0</v>
      </c>
      <c r="J353" s="31">
        <f t="shared" si="104"/>
        <v>0</v>
      </c>
      <c r="K353" s="31">
        <f t="shared" si="105"/>
        <v>0</v>
      </c>
      <c r="L353" s="31">
        <f t="shared" si="106"/>
        <v>100</v>
      </c>
      <c r="M353">
        <v>4.6043207289999999E-2</v>
      </c>
      <c r="N353">
        <v>6.0604323020000003E-2</v>
      </c>
      <c r="O353" s="15">
        <f t="shared" si="107"/>
        <v>0.10664753031</v>
      </c>
      <c r="P353">
        <v>0.25234006252000002</v>
      </c>
      <c r="Q353" s="29">
        <f t="shared" si="108"/>
        <v>0.35898759283000004</v>
      </c>
      <c r="R353" s="31">
        <f t="shared" si="109"/>
        <v>1.3010429404590356</v>
      </c>
      <c r="S353" s="31">
        <f t="shared" si="110"/>
        <v>1.7124963977823278</v>
      </c>
      <c r="T353" s="31">
        <f t="shared" si="111"/>
        <v>3.0135393382413631</v>
      </c>
      <c r="U353" s="31">
        <f t="shared" si="112"/>
        <v>7.1303733223628276</v>
      </c>
      <c r="V353" s="31">
        <f t="shared" si="113"/>
        <v>10.143912660604192</v>
      </c>
      <c r="X353" s="15">
        <v>0</v>
      </c>
      <c r="Y353" s="15">
        <v>0</v>
      </c>
      <c r="Z353" s="15">
        <v>0</v>
      </c>
      <c r="AA353" s="39">
        <f t="shared" si="99"/>
        <v>0</v>
      </c>
      <c r="AB353" s="31">
        <f t="shared" si="114"/>
        <v>0</v>
      </c>
      <c r="AC353" s="31">
        <f t="shared" si="115"/>
        <v>0</v>
      </c>
      <c r="AE353" s="15">
        <v>0.1532882314</v>
      </c>
      <c r="AF353" s="15">
        <v>0.12226803856</v>
      </c>
      <c r="AG353" s="39">
        <f t="shared" si="100"/>
        <v>4.3314656614231071</v>
      </c>
      <c r="AH353" s="39">
        <f t="shared" si="101"/>
        <v>3.4549280507400795</v>
      </c>
    </row>
    <row r="354" spans="1:34" ht="15" x14ac:dyDescent="0.25">
      <c r="A354" s="15" t="s">
        <v>420</v>
      </c>
      <c r="B354" t="s">
        <v>763</v>
      </c>
      <c r="C354" t="s">
        <v>63</v>
      </c>
      <c r="D354">
        <v>3.7946999992800001</v>
      </c>
      <c r="E354" s="15">
        <v>0</v>
      </c>
      <c r="F354" s="15">
        <v>0</v>
      </c>
      <c r="G354" s="15">
        <v>0</v>
      </c>
      <c r="H354" s="29">
        <f t="shared" si="102"/>
        <v>3.7946999992800001</v>
      </c>
      <c r="I354" s="31">
        <f t="shared" si="103"/>
        <v>0</v>
      </c>
      <c r="J354" s="31">
        <f t="shared" si="104"/>
        <v>0</v>
      </c>
      <c r="K354" s="31">
        <f t="shared" si="105"/>
        <v>0</v>
      </c>
      <c r="L354" s="31">
        <f t="shared" si="106"/>
        <v>100</v>
      </c>
      <c r="M354">
        <v>0.40113486805999998</v>
      </c>
      <c r="N354">
        <v>0.10302550643</v>
      </c>
      <c r="O354" s="15">
        <f t="shared" si="107"/>
        <v>0.50416037448999995</v>
      </c>
      <c r="P354">
        <v>0.54037651393999997</v>
      </c>
      <c r="Q354" s="29">
        <f t="shared" si="108"/>
        <v>1.0445368884299999</v>
      </c>
      <c r="R354" s="31">
        <f t="shared" si="109"/>
        <v>10.570924398137155</v>
      </c>
      <c r="S354" s="31">
        <f t="shared" si="110"/>
        <v>2.7149842266726716</v>
      </c>
      <c r="T354" s="31">
        <f t="shared" si="111"/>
        <v>13.285908624809824</v>
      </c>
      <c r="U354" s="31">
        <f t="shared" si="112"/>
        <v>14.24029604560387</v>
      </c>
      <c r="V354" s="31">
        <f t="shared" si="113"/>
        <v>27.526204670413694</v>
      </c>
      <c r="X354" s="15">
        <v>0</v>
      </c>
      <c r="Y354" s="15">
        <v>0</v>
      </c>
      <c r="Z354" s="15">
        <v>0</v>
      </c>
      <c r="AA354" s="39">
        <f t="shared" si="99"/>
        <v>0</v>
      </c>
      <c r="AB354" s="31">
        <f t="shared" si="114"/>
        <v>0</v>
      </c>
      <c r="AC354" s="31">
        <f t="shared" si="115"/>
        <v>0</v>
      </c>
      <c r="AE354" s="15">
        <v>0.27893486947000001</v>
      </c>
      <c r="AF354" s="15">
        <v>0.32035029918000002</v>
      </c>
      <c r="AG354" s="39">
        <f t="shared" si="100"/>
        <v>7.3506435165605888</v>
      </c>
      <c r="AH354" s="39">
        <f t="shared" si="101"/>
        <v>8.442045464484222</v>
      </c>
    </row>
    <row r="355" spans="1:34" ht="15" x14ac:dyDescent="0.25">
      <c r="A355" s="15" t="s">
        <v>421</v>
      </c>
      <c r="B355" t="s">
        <v>764</v>
      </c>
      <c r="C355" t="s">
        <v>64</v>
      </c>
      <c r="D355">
        <v>0.90607448357300002</v>
      </c>
      <c r="E355" s="15">
        <v>0</v>
      </c>
      <c r="F355" s="15">
        <v>0</v>
      </c>
      <c r="G355" s="15">
        <v>0</v>
      </c>
      <c r="H355" s="29">
        <f t="shared" si="102"/>
        <v>0.90607448357300002</v>
      </c>
      <c r="I355" s="31">
        <f t="shared" si="103"/>
        <v>0</v>
      </c>
      <c r="J355" s="31">
        <f t="shared" si="104"/>
        <v>0</v>
      </c>
      <c r="K355" s="31">
        <f t="shared" si="105"/>
        <v>0</v>
      </c>
      <c r="L355" s="31">
        <f t="shared" si="106"/>
        <v>100</v>
      </c>
      <c r="M355">
        <v>3.8436174000000003E-4</v>
      </c>
      <c r="N355">
        <v>0</v>
      </c>
      <c r="O355" s="15">
        <f t="shared" si="107"/>
        <v>3.8436174000000003E-4</v>
      </c>
      <c r="P355">
        <v>1.097879031E-2</v>
      </c>
      <c r="Q355" s="29">
        <f t="shared" si="108"/>
        <v>1.136315205E-2</v>
      </c>
      <c r="R355" s="31">
        <f t="shared" si="109"/>
        <v>4.2420545658047218E-2</v>
      </c>
      <c r="S355" s="31">
        <f t="shared" si="110"/>
        <v>0</v>
      </c>
      <c r="T355" s="31">
        <f t="shared" si="111"/>
        <v>4.2420545658047218E-2</v>
      </c>
      <c r="U355" s="31">
        <f t="shared" si="112"/>
        <v>1.211687395356992</v>
      </c>
      <c r="V355" s="31">
        <f t="shared" si="113"/>
        <v>1.2541079410150393</v>
      </c>
      <c r="X355" s="15">
        <v>0</v>
      </c>
      <c r="Y355" s="15">
        <v>0</v>
      </c>
      <c r="Z355" s="15">
        <v>0</v>
      </c>
      <c r="AA355" s="39">
        <f t="shared" si="99"/>
        <v>0</v>
      </c>
      <c r="AB355" s="31">
        <f t="shared" si="114"/>
        <v>0</v>
      </c>
      <c r="AC355" s="31">
        <f t="shared" si="115"/>
        <v>0</v>
      </c>
      <c r="AE355" s="15">
        <v>4.8255813999999999E-4</v>
      </c>
      <c r="AF355" s="15">
        <v>1.0496232289999999E-2</v>
      </c>
      <c r="AG355" s="39">
        <f t="shared" si="100"/>
        <v>5.3258109432360097E-2</v>
      </c>
      <c r="AH355" s="39">
        <f t="shared" si="101"/>
        <v>1.1584292991685761</v>
      </c>
    </row>
    <row r="356" spans="1:34" ht="15" x14ac:dyDescent="0.25">
      <c r="A356" s="15" t="s">
        <v>419</v>
      </c>
      <c r="B356" t="s">
        <v>762</v>
      </c>
      <c r="C356" t="s">
        <v>63</v>
      </c>
      <c r="D356">
        <v>2.5050761258300001</v>
      </c>
      <c r="E356" s="15">
        <v>0.56196156801999997</v>
      </c>
      <c r="F356" s="15">
        <v>3.27705251E-3</v>
      </c>
      <c r="G356" s="15">
        <v>6.3620957229999997E-2</v>
      </c>
      <c r="H356" s="29">
        <f t="shared" si="102"/>
        <v>1.8762165480699999</v>
      </c>
      <c r="I356" s="31">
        <f t="shared" si="103"/>
        <v>22.432913803519913</v>
      </c>
      <c r="J356" s="31">
        <f t="shared" si="104"/>
        <v>0.13081648402657717</v>
      </c>
      <c r="K356" s="31">
        <f t="shared" si="105"/>
        <v>2.5396815918686158</v>
      </c>
      <c r="L356" s="31">
        <f t="shared" si="106"/>
        <v>74.89658812058488</v>
      </c>
      <c r="M356">
        <v>0</v>
      </c>
      <c r="N356">
        <v>1.7175278000000001E-4</v>
      </c>
      <c r="O356" s="15">
        <f t="shared" si="107"/>
        <v>1.7175278000000001E-4</v>
      </c>
      <c r="P356">
        <v>0.14651410914999999</v>
      </c>
      <c r="Q356" s="29">
        <f t="shared" si="108"/>
        <v>0.14668586192999999</v>
      </c>
      <c r="R356" s="31">
        <f t="shared" si="109"/>
        <v>0</v>
      </c>
      <c r="S356" s="31">
        <f t="shared" si="110"/>
        <v>6.8561900466435378E-3</v>
      </c>
      <c r="T356" s="31">
        <f t="shared" si="111"/>
        <v>6.8561900466435378E-3</v>
      </c>
      <c r="U356" s="31">
        <f t="shared" si="112"/>
        <v>5.8486888936940336</v>
      </c>
      <c r="V356" s="31">
        <f t="shared" si="113"/>
        <v>5.8555450837406768</v>
      </c>
      <c r="X356" s="15">
        <v>0.44899205434</v>
      </c>
      <c r="Y356" s="15">
        <v>6.4793761850000006E-2</v>
      </c>
      <c r="Z356" s="15">
        <v>5.9581699119999998E-2</v>
      </c>
      <c r="AA356" s="39">
        <f t="shared" si="99"/>
        <v>17.923289823826678</v>
      </c>
      <c r="AB356" s="31">
        <f t="shared" si="114"/>
        <v>2.586498716821712</v>
      </c>
      <c r="AC356" s="31">
        <f t="shared" si="115"/>
        <v>2.3784386632266097</v>
      </c>
      <c r="AE356" s="15">
        <v>1.1876094619999999E-2</v>
      </c>
      <c r="AF356" s="15">
        <v>0.10155206901</v>
      </c>
      <c r="AG356" s="39">
        <f t="shared" si="100"/>
        <v>0.47408118649748127</v>
      </c>
      <c r="AH356" s="39">
        <f t="shared" si="101"/>
        <v>4.0538516160403315</v>
      </c>
    </row>
    <row r="357" spans="1:34" x14ac:dyDescent="0.2">
      <c r="I357" s="38"/>
      <c r="J357" s="38"/>
      <c r="K357" s="38"/>
      <c r="L357" s="38"/>
      <c r="R357" s="37"/>
      <c r="S357" s="37"/>
      <c r="T357" s="37"/>
      <c r="U357" s="37"/>
      <c r="V357" s="37"/>
    </row>
    <row r="358" spans="1:34" x14ac:dyDescent="0.2">
      <c r="I358" s="38"/>
      <c r="J358" s="38"/>
      <c r="K358" s="38"/>
      <c r="L358" s="38"/>
      <c r="R358" s="37"/>
      <c r="S358" s="37"/>
      <c r="T358" s="37"/>
      <c r="U358" s="37"/>
      <c r="V358" s="37"/>
    </row>
    <row r="359" spans="1:34" x14ac:dyDescent="0.2">
      <c r="I359" s="38"/>
      <c r="J359" s="38"/>
      <c r="K359" s="38"/>
      <c r="L359" s="38"/>
      <c r="R359" s="37"/>
      <c r="S359" s="37"/>
      <c r="T359" s="37"/>
      <c r="U359" s="37"/>
      <c r="V359" s="37"/>
    </row>
    <row r="360" spans="1:34" x14ac:dyDescent="0.2">
      <c r="I360" s="38"/>
      <c r="J360" s="38"/>
      <c r="K360" s="38"/>
      <c r="L360" s="38"/>
      <c r="R360" s="37"/>
      <c r="S360" s="37"/>
      <c r="T360" s="37"/>
      <c r="U360" s="37"/>
      <c r="V360" s="37"/>
    </row>
    <row r="361" spans="1:34" x14ac:dyDescent="0.2">
      <c r="I361" s="38"/>
      <c r="J361" s="38"/>
      <c r="K361" s="38"/>
      <c r="L361" s="38"/>
      <c r="R361" s="37"/>
      <c r="S361" s="37"/>
      <c r="T361" s="37"/>
      <c r="U361" s="37"/>
      <c r="V361" s="37"/>
    </row>
    <row r="362" spans="1:34" x14ac:dyDescent="0.2">
      <c r="I362" s="38"/>
      <c r="J362" s="38"/>
      <c r="K362" s="38"/>
      <c r="L362" s="38"/>
      <c r="R362" s="37"/>
      <c r="S362" s="37"/>
      <c r="T362" s="37"/>
      <c r="U362" s="37"/>
      <c r="V362" s="37"/>
    </row>
    <row r="363" spans="1:34" x14ac:dyDescent="0.2">
      <c r="I363" s="38"/>
      <c r="J363" s="38"/>
      <c r="K363" s="38"/>
      <c r="L363" s="38"/>
      <c r="R363" s="37"/>
      <c r="S363" s="37"/>
      <c r="T363" s="37"/>
      <c r="U363" s="37"/>
      <c r="V363" s="37"/>
    </row>
    <row r="364" spans="1:34" x14ac:dyDescent="0.2">
      <c r="I364" s="38"/>
      <c r="J364" s="38"/>
      <c r="K364" s="38"/>
      <c r="L364" s="38"/>
      <c r="R364" s="37"/>
      <c r="S364" s="37"/>
      <c r="T364" s="37"/>
      <c r="U364" s="37"/>
      <c r="V364" s="37"/>
    </row>
    <row r="365" spans="1:34" x14ac:dyDescent="0.2">
      <c r="I365" s="38"/>
      <c r="J365" s="38"/>
      <c r="K365" s="38"/>
      <c r="L365" s="38"/>
      <c r="R365" s="37"/>
      <c r="S365" s="37"/>
      <c r="T365" s="37"/>
      <c r="U365" s="37"/>
      <c r="V365" s="37"/>
    </row>
    <row r="366" spans="1:34" x14ac:dyDescent="0.2">
      <c r="I366" s="38"/>
      <c r="J366" s="38"/>
      <c r="K366" s="38"/>
      <c r="L366" s="38"/>
      <c r="R366" s="37"/>
      <c r="S366" s="37"/>
      <c r="T366" s="37"/>
      <c r="U366" s="37"/>
      <c r="V366" s="37"/>
    </row>
    <row r="367" spans="1:34" x14ac:dyDescent="0.2">
      <c r="I367" s="38"/>
      <c r="J367" s="38"/>
      <c r="K367" s="38"/>
      <c r="L367" s="38"/>
      <c r="R367" s="37"/>
      <c r="S367" s="37"/>
      <c r="T367" s="37"/>
      <c r="U367" s="37"/>
      <c r="V367" s="37"/>
    </row>
    <row r="368" spans="1:34" x14ac:dyDescent="0.2">
      <c r="I368" s="38"/>
      <c r="J368" s="38"/>
      <c r="K368" s="38"/>
      <c r="L368" s="38"/>
      <c r="R368" s="37"/>
      <c r="S368" s="37"/>
      <c r="T368" s="37"/>
      <c r="U368" s="37"/>
      <c r="V368" s="37"/>
    </row>
    <row r="369" spans="9:22" x14ac:dyDescent="0.2">
      <c r="I369" s="38"/>
      <c r="J369" s="38"/>
      <c r="K369" s="38"/>
      <c r="L369" s="38"/>
      <c r="R369" s="37"/>
      <c r="S369" s="37"/>
      <c r="T369" s="37"/>
      <c r="U369" s="37"/>
      <c r="V369" s="37"/>
    </row>
    <row r="370" spans="9:22" x14ac:dyDescent="0.2">
      <c r="I370" s="38"/>
      <c r="J370" s="38"/>
      <c r="K370" s="38"/>
      <c r="L370" s="38"/>
      <c r="R370" s="37"/>
      <c r="S370" s="37"/>
      <c r="T370" s="37"/>
      <c r="U370" s="37"/>
      <c r="V370" s="37"/>
    </row>
    <row r="371" spans="9:22" x14ac:dyDescent="0.2">
      <c r="I371" s="38"/>
      <c r="J371" s="38"/>
      <c r="K371" s="38"/>
      <c r="L371" s="38"/>
      <c r="R371" s="37"/>
      <c r="S371" s="37"/>
      <c r="T371" s="37"/>
      <c r="U371" s="37"/>
      <c r="V371" s="37"/>
    </row>
    <row r="372" spans="9:22" x14ac:dyDescent="0.2">
      <c r="I372" s="38"/>
      <c r="J372" s="38"/>
      <c r="K372" s="38"/>
      <c r="L372" s="38"/>
      <c r="R372" s="37"/>
      <c r="S372" s="37"/>
      <c r="T372" s="37"/>
      <c r="U372" s="37"/>
      <c r="V372" s="37"/>
    </row>
    <row r="373" spans="9:22" x14ac:dyDescent="0.2">
      <c r="I373" s="38"/>
      <c r="J373" s="38"/>
      <c r="K373" s="38"/>
      <c r="L373" s="38"/>
      <c r="R373" s="37"/>
      <c r="S373" s="37"/>
      <c r="T373" s="37"/>
      <c r="U373" s="37"/>
      <c r="V373" s="37"/>
    </row>
    <row r="374" spans="9:22" x14ac:dyDescent="0.2">
      <c r="I374" s="38"/>
      <c r="J374" s="38"/>
      <c r="K374" s="38"/>
      <c r="L374" s="38"/>
      <c r="R374" s="37"/>
      <c r="S374" s="37"/>
      <c r="T374" s="37"/>
      <c r="U374" s="37"/>
      <c r="V374" s="37"/>
    </row>
    <row r="375" spans="9:22" x14ac:dyDescent="0.2">
      <c r="I375" s="38"/>
      <c r="J375" s="38"/>
      <c r="K375" s="38"/>
      <c r="L375" s="38"/>
      <c r="R375" s="37"/>
      <c r="S375" s="37"/>
      <c r="T375" s="37"/>
      <c r="U375" s="37"/>
      <c r="V375" s="37"/>
    </row>
    <row r="376" spans="9:22" x14ac:dyDescent="0.2">
      <c r="I376" s="38"/>
      <c r="J376" s="38"/>
      <c r="K376" s="38"/>
      <c r="L376" s="38"/>
      <c r="R376" s="37"/>
      <c r="S376" s="37"/>
      <c r="T376" s="37"/>
      <c r="U376" s="37"/>
      <c r="V376" s="37"/>
    </row>
    <row r="377" spans="9:22" x14ac:dyDescent="0.2">
      <c r="I377" s="38"/>
      <c r="J377" s="38"/>
      <c r="K377" s="38"/>
      <c r="L377" s="38"/>
      <c r="R377" s="37"/>
      <c r="S377" s="37"/>
      <c r="T377" s="37"/>
      <c r="U377" s="37"/>
      <c r="V377" s="37"/>
    </row>
    <row r="378" spans="9:22" x14ac:dyDescent="0.2">
      <c r="I378" s="38"/>
      <c r="J378" s="38"/>
      <c r="K378" s="38"/>
      <c r="L378" s="38"/>
      <c r="R378" s="37"/>
      <c r="S378" s="37"/>
      <c r="T378" s="37"/>
      <c r="U378" s="37"/>
      <c r="V378" s="37"/>
    </row>
    <row r="379" spans="9:22" x14ac:dyDescent="0.2">
      <c r="I379" s="38"/>
      <c r="J379" s="38"/>
      <c r="K379" s="38"/>
      <c r="L379" s="38"/>
      <c r="R379" s="37"/>
      <c r="S379" s="37"/>
      <c r="T379" s="37"/>
      <c r="U379" s="37"/>
      <c r="V379" s="37"/>
    </row>
    <row r="380" spans="9:22" x14ac:dyDescent="0.2">
      <c r="I380" s="38"/>
      <c r="J380" s="38"/>
      <c r="K380" s="38"/>
      <c r="L380" s="38"/>
      <c r="R380" s="37"/>
      <c r="S380" s="37"/>
      <c r="T380" s="37"/>
      <c r="U380" s="37"/>
      <c r="V380" s="37"/>
    </row>
    <row r="381" spans="9:22" x14ac:dyDescent="0.2">
      <c r="I381" s="38"/>
      <c r="J381" s="38"/>
      <c r="K381" s="38"/>
      <c r="L381" s="38"/>
      <c r="R381" s="37"/>
      <c r="S381" s="37"/>
      <c r="T381" s="37"/>
      <c r="U381" s="37"/>
      <c r="V381" s="37"/>
    </row>
    <row r="382" spans="9:22" x14ac:dyDescent="0.2">
      <c r="I382" s="38"/>
      <c r="J382" s="38"/>
      <c r="K382" s="38"/>
      <c r="L382" s="38"/>
      <c r="R382" s="37"/>
      <c r="S382" s="37"/>
      <c r="T382" s="37"/>
      <c r="U382" s="37"/>
      <c r="V382" s="37"/>
    </row>
    <row r="383" spans="9:22" x14ac:dyDescent="0.2">
      <c r="I383" s="38"/>
      <c r="J383" s="38"/>
      <c r="K383" s="38"/>
      <c r="L383" s="38"/>
      <c r="R383" s="37"/>
      <c r="S383" s="37"/>
      <c r="T383" s="37"/>
      <c r="U383" s="37"/>
      <c r="V383" s="37"/>
    </row>
    <row r="384" spans="9:22" x14ac:dyDescent="0.2">
      <c r="I384" s="38"/>
      <c r="J384" s="38"/>
      <c r="K384" s="38"/>
      <c r="L384" s="38"/>
      <c r="R384" s="37"/>
      <c r="S384" s="37"/>
      <c r="T384" s="37"/>
      <c r="U384" s="37"/>
      <c r="V384" s="37"/>
    </row>
    <row r="385" spans="9:22" x14ac:dyDescent="0.2">
      <c r="I385" s="38"/>
      <c r="J385" s="38"/>
      <c r="K385" s="38"/>
      <c r="L385" s="38"/>
      <c r="R385" s="37"/>
      <c r="S385" s="37"/>
      <c r="T385" s="37"/>
      <c r="U385" s="37"/>
      <c r="V385" s="37"/>
    </row>
    <row r="386" spans="9:22" x14ac:dyDescent="0.2">
      <c r="I386" s="38"/>
      <c r="J386" s="38"/>
      <c r="K386" s="38"/>
      <c r="L386" s="38"/>
      <c r="R386" s="37"/>
      <c r="S386" s="37"/>
      <c r="T386" s="37"/>
      <c r="U386" s="37"/>
      <c r="V386" s="37"/>
    </row>
    <row r="387" spans="9:22" x14ac:dyDescent="0.2">
      <c r="I387" s="38"/>
      <c r="J387" s="38"/>
      <c r="K387" s="38"/>
      <c r="L387" s="38"/>
      <c r="R387" s="37"/>
      <c r="S387" s="37"/>
      <c r="T387" s="37"/>
      <c r="U387" s="37"/>
      <c r="V387" s="37"/>
    </row>
    <row r="388" spans="9:22" x14ac:dyDescent="0.2">
      <c r="I388" s="38"/>
      <c r="J388" s="38"/>
      <c r="K388" s="38"/>
      <c r="L388" s="38"/>
      <c r="R388" s="37"/>
      <c r="S388" s="37"/>
      <c r="T388" s="37"/>
      <c r="U388" s="37"/>
      <c r="V388" s="37"/>
    </row>
    <row r="389" spans="9:22" x14ac:dyDescent="0.2">
      <c r="I389" s="38"/>
      <c r="J389" s="38"/>
      <c r="K389" s="38"/>
      <c r="L389" s="38"/>
      <c r="R389" s="37"/>
      <c r="S389" s="37"/>
      <c r="T389" s="37"/>
      <c r="U389" s="37"/>
      <c r="V389" s="37"/>
    </row>
    <row r="390" spans="9:22" x14ac:dyDescent="0.2">
      <c r="I390" s="38"/>
      <c r="J390" s="38"/>
      <c r="K390" s="38"/>
      <c r="L390" s="38"/>
      <c r="R390" s="37"/>
      <c r="S390" s="37"/>
      <c r="T390" s="37"/>
      <c r="U390" s="37"/>
      <c r="V390" s="37"/>
    </row>
    <row r="391" spans="9:22" x14ac:dyDescent="0.2">
      <c r="I391" s="38"/>
      <c r="J391" s="38"/>
      <c r="K391" s="38"/>
      <c r="L391" s="38"/>
      <c r="R391" s="37"/>
      <c r="S391" s="37"/>
      <c r="T391" s="37"/>
      <c r="U391" s="37"/>
      <c r="V391" s="37"/>
    </row>
    <row r="392" spans="9:22" x14ac:dyDescent="0.2">
      <c r="I392" s="38"/>
      <c r="J392" s="38"/>
      <c r="K392" s="38"/>
      <c r="L392" s="38"/>
      <c r="R392" s="37"/>
      <c r="S392" s="37"/>
      <c r="T392" s="37"/>
      <c r="U392" s="37"/>
      <c r="V392" s="37"/>
    </row>
    <row r="393" spans="9:22" x14ac:dyDescent="0.2">
      <c r="I393" s="38"/>
      <c r="J393" s="38"/>
      <c r="K393" s="38"/>
      <c r="L393" s="38"/>
      <c r="R393" s="37"/>
      <c r="S393" s="37"/>
      <c r="T393" s="37"/>
      <c r="U393" s="37"/>
      <c r="V393" s="37"/>
    </row>
    <row r="394" spans="9:22" x14ac:dyDescent="0.2">
      <c r="I394" s="38"/>
      <c r="J394" s="38"/>
      <c r="K394" s="38"/>
      <c r="L394" s="38"/>
      <c r="R394" s="37"/>
      <c r="S394" s="37"/>
      <c r="T394" s="37"/>
      <c r="U394" s="37"/>
      <c r="V394" s="37"/>
    </row>
    <row r="395" spans="9:22" x14ac:dyDescent="0.2">
      <c r="I395" s="38"/>
      <c r="J395" s="38"/>
      <c r="K395" s="38"/>
      <c r="L395" s="38"/>
      <c r="R395" s="37"/>
      <c r="S395" s="37"/>
      <c r="T395" s="37"/>
      <c r="U395" s="37"/>
      <c r="V395" s="37"/>
    </row>
    <row r="396" spans="9:22" x14ac:dyDescent="0.2">
      <c r="I396" s="38"/>
      <c r="J396" s="38"/>
      <c r="K396" s="38"/>
      <c r="L396" s="38"/>
      <c r="R396" s="37"/>
      <c r="S396" s="37"/>
      <c r="T396" s="37"/>
      <c r="U396" s="37"/>
      <c r="V396" s="37"/>
    </row>
    <row r="397" spans="9:22" x14ac:dyDescent="0.2">
      <c r="I397" s="38"/>
      <c r="J397" s="38"/>
      <c r="K397" s="38"/>
      <c r="L397" s="38"/>
      <c r="R397" s="37"/>
      <c r="S397" s="37"/>
      <c r="T397" s="37"/>
      <c r="U397" s="37"/>
      <c r="V397" s="37"/>
    </row>
    <row r="398" spans="9:22" x14ac:dyDescent="0.2">
      <c r="I398" s="38"/>
      <c r="J398" s="38"/>
      <c r="K398" s="38"/>
      <c r="L398" s="38"/>
      <c r="R398" s="37"/>
      <c r="S398" s="37"/>
      <c r="T398" s="37"/>
      <c r="U398" s="37"/>
      <c r="V398" s="37"/>
    </row>
    <row r="399" spans="9:22" x14ac:dyDescent="0.2">
      <c r="I399" s="38"/>
      <c r="J399" s="38"/>
      <c r="K399" s="38"/>
      <c r="L399" s="38"/>
      <c r="R399" s="37"/>
      <c r="S399" s="37"/>
      <c r="T399" s="37"/>
      <c r="U399" s="37"/>
      <c r="V399" s="37"/>
    </row>
    <row r="400" spans="9:22" x14ac:dyDescent="0.2">
      <c r="I400" s="38"/>
      <c r="J400" s="38"/>
      <c r="K400" s="38"/>
      <c r="L400" s="38"/>
      <c r="R400" s="37"/>
      <c r="S400" s="37"/>
      <c r="T400" s="37"/>
      <c r="U400" s="37"/>
      <c r="V400" s="37"/>
    </row>
    <row r="401" spans="9:22" x14ac:dyDescent="0.2">
      <c r="I401" s="38"/>
      <c r="J401" s="38"/>
      <c r="K401" s="38"/>
      <c r="L401" s="38"/>
      <c r="R401" s="37"/>
      <c r="S401" s="37"/>
      <c r="T401" s="37"/>
      <c r="U401" s="37"/>
      <c r="V401" s="37"/>
    </row>
    <row r="402" spans="9:22" x14ac:dyDescent="0.2">
      <c r="I402" s="38"/>
      <c r="J402" s="38"/>
      <c r="K402" s="38"/>
      <c r="L402" s="38"/>
      <c r="R402" s="37"/>
      <c r="S402" s="37"/>
      <c r="T402" s="37"/>
      <c r="U402" s="37"/>
      <c r="V402" s="37"/>
    </row>
    <row r="403" spans="9:22" x14ac:dyDescent="0.2">
      <c r="I403" s="38"/>
      <c r="J403" s="38"/>
      <c r="K403" s="38"/>
      <c r="L403" s="38"/>
      <c r="R403" s="37"/>
      <c r="S403" s="37"/>
      <c r="T403" s="37"/>
      <c r="U403" s="37"/>
      <c r="V403" s="37"/>
    </row>
    <row r="404" spans="9:22" x14ac:dyDescent="0.2">
      <c r="I404" s="38"/>
      <c r="J404" s="38"/>
      <c r="K404" s="38"/>
      <c r="L404" s="38"/>
      <c r="R404" s="37"/>
      <c r="S404" s="37"/>
      <c r="T404" s="37"/>
      <c r="U404" s="37"/>
      <c r="V404" s="37"/>
    </row>
    <row r="405" spans="9:22" x14ac:dyDescent="0.2">
      <c r="I405" s="38"/>
      <c r="J405" s="38"/>
      <c r="K405" s="38"/>
      <c r="L405" s="38"/>
      <c r="R405" s="37"/>
      <c r="S405" s="37"/>
      <c r="T405" s="37"/>
      <c r="U405" s="37"/>
      <c r="V405" s="37"/>
    </row>
    <row r="406" spans="9:22" x14ac:dyDescent="0.2">
      <c r="I406" s="38"/>
      <c r="J406" s="38"/>
      <c r="K406" s="38"/>
      <c r="L406" s="38"/>
      <c r="R406" s="37"/>
      <c r="S406" s="37"/>
      <c r="T406" s="37"/>
      <c r="U406" s="37"/>
      <c r="V406" s="37"/>
    </row>
    <row r="407" spans="9:22" x14ac:dyDescent="0.2">
      <c r="I407" s="38"/>
      <c r="J407" s="38"/>
      <c r="K407" s="38"/>
      <c r="L407" s="38"/>
      <c r="R407" s="37"/>
      <c r="S407" s="37"/>
      <c r="T407" s="37"/>
      <c r="U407" s="37"/>
      <c r="V407" s="37"/>
    </row>
    <row r="408" spans="9:22" x14ac:dyDescent="0.2">
      <c r="I408" s="38"/>
      <c r="J408" s="38"/>
      <c r="K408" s="38"/>
      <c r="L408" s="38"/>
      <c r="R408" s="37"/>
      <c r="S408" s="37"/>
      <c r="T408" s="37"/>
      <c r="U408" s="37"/>
      <c r="V408" s="37"/>
    </row>
    <row r="409" spans="9:22" x14ac:dyDescent="0.2">
      <c r="I409" s="38"/>
      <c r="J409" s="38"/>
      <c r="K409" s="38"/>
      <c r="L409" s="38"/>
      <c r="R409" s="37"/>
      <c r="S409" s="37"/>
      <c r="T409" s="37"/>
      <c r="U409" s="37"/>
      <c r="V409" s="37"/>
    </row>
    <row r="410" spans="9:22" x14ac:dyDescent="0.2">
      <c r="I410" s="38"/>
      <c r="J410" s="38"/>
      <c r="K410" s="38"/>
      <c r="L410" s="38"/>
      <c r="R410" s="37"/>
      <c r="S410" s="37"/>
      <c r="T410" s="37"/>
      <c r="U410" s="37"/>
      <c r="V410" s="37"/>
    </row>
    <row r="411" spans="9:22" x14ac:dyDescent="0.2">
      <c r="I411" s="38"/>
      <c r="J411" s="38"/>
      <c r="K411" s="38"/>
      <c r="L411" s="38"/>
      <c r="R411" s="37"/>
      <c r="S411" s="37"/>
      <c r="T411" s="37"/>
      <c r="U411" s="37"/>
      <c r="V411" s="37"/>
    </row>
    <row r="412" spans="9:22" x14ac:dyDescent="0.2">
      <c r="I412" s="38"/>
      <c r="J412" s="38"/>
      <c r="K412" s="38"/>
      <c r="L412" s="38"/>
      <c r="R412" s="37"/>
      <c r="S412" s="37"/>
      <c r="T412" s="37"/>
      <c r="U412" s="37"/>
      <c r="V412" s="37"/>
    </row>
    <row r="413" spans="9:22" x14ac:dyDescent="0.2">
      <c r="I413" s="38"/>
      <c r="J413" s="38"/>
      <c r="K413" s="38"/>
      <c r="L413" s="38"/>
      <c r="R413" s="37"/>
      <c r="S413" s="37"/>
      <c r="T413" s="37"/>
      <c r="U413" s="37"/>
      <c r="V413" s="37"/>
    </row>
    <row r="414" spans="9:22" x14ac:dyDescent="0.2">
      <c r="I414" s="38"/>
      <c r="J414" s="38"/>
      <c r="K414" s="38"/>
      <c r="L414" s="38"/>
      <c r="R414" s="37"/>
      <c r="S414" s="37"/>
      <c r="T414" s="37"/>
      <c r="U414" s="37"/>
      <c r="V414" s="37"/>
    </row>
    <row r="415" spans="9:22" x14ac:dyDescent="0.2">
      <c r="I415" s="38"/>
      <c r="J415" s="38"/>
      <c r="K415" s="38"/>
      <c r="L415" s="38"/>
      <c r="R415" s="37"/>
      <c r="S415" s="37"/>
      <c r="T415" s="37"/>
      <c r="U415" s="37"/>
      <c r="V415" s="37"/>
    </row>
    <row r="416" spans="9:22" x14ac:dyDescent="0.2">
      <c r="I416" s="38"/>
      <c r="J416" s="38"/>
      <c r="K416" s="38"/>
      <c r="L416" s="38"/>
      <c r="R416" s="37"/>
      <c r="S416" s="37"/>
      <c r="T416" s="37"/>
      <c r="U416" s="37"/>
      <c r="V416" s="37"/>
    </row>
    <row r="417" spans="9:22" x14ac:dyDescent="0.2">
      <c r="I417" s="38"/>
      <c r="J417" s="38"/>
      <c r="K417" s="38"/>
      <c r="L417" s="38"/>
      <c r="R417" s="37"/>
      <c r="S417" s="37"/>
      <c r="T417" s="37"/>
      <c r="U417" s="37"/>
      <c r="V417" s="37"/>
    </row>
    <row r="418" spans="9:22" x14ac:dyDescent="0.2">
      <c r="I418" s="38"/>
      <c r="J418" s="38"/>
      <c r="K418" s="38"/>
      <c r="L418" s="38"/>
      <c r="R418" s="37"/>
      <c r="S418" s="37"/>
      <c r="T418" s="37"/>
      <c r="U418" s="37"/>
      <c r="V418" s="37"/>
    </row>
    <row r="419" spans="9:22" x14ac:dyDescent="0.2">
      <c r="I419" s="38"/>
      <c r="J419" s="38"/>
      <c r="K419" s="38"/>
      <c r="L419" s="38"/>
      <c r="R419" s="37"/>
      <c r="S419" s="37"/>
      <c r="T419" s="37"/>
      <c r="U419" s="37"/>
      <c r="V419" s="37"/>
    </row>
    <row r="420" spans="9:22" x14ac:dyDescent="0.2">
      <c r="I420" s="38"/>
      <c r="J420" s="38"/>
      <c r="K420" s="38"/>
      <c r="L420" s="38"/>
      <c r="R420" s="37"/>
      <c r="S420" s="37"/>
      <c r="T420" s="37"/>
      <c r="U420" s="37"/>
      <c r="V420" s="37"/>
    </row>
    <row r="421" spans="9:22" x14ac:dyDescent="0.2">
      <c r="I421" s="38"/>
      <c r="J421" s="38"/>
      <c r="K421" s="38"/>
      <c r="L421" s="38"/>
      <c r="R421" s="37"/>
      <c r="S421" s="37"/>
      <c r="T421" s="37"/>
      <c r="U421" s="37"/>
      <c r="V421" s="37"/>
    </row>
    <row r="422" spans="9:22" x14ac:dyDescent="0.2">
      <c r="I422" s="38"/>
      <c r="J422" s="38"/>
      <c r="K422" s="38"/>
      <c r="L422" s="38"/>
      <c r="R422" s="37"/>
      <c r="S422" s="37"/>
      <c r="T422" s="37"/>
      <c r="U422" s="37"/>
      <c r="V422" s="37"/>
    </row>
    <row r="423" spans="9:22" x14ac:dyDescent="0.2">
      <c r="I423" s="38"/>
      <c r="J423" s="38"/>
      <c r="K423" s="38"/>
      <c r="L423" s="38"/>
      <c r="R423" s="37"/>
      <c r="S423" s="37"/>
      <c r="T423" s="37"/>
      <c r="U423" s="37"/>
      <c r="V423" s="37"/>
    </row>
    <row r="424" spans="9:22" x14ac:dyDescent="0.2">
      <c r="I424" s="38"/>
      <c r="J424" s="38"/>
      <c r="K424" s="38"/>
      <c r="L424" s="38"/>
      <c r="R424" s="37"/>
      <c r="S424" s="37"/>
      <c r="T424" s="37"/>
      <c r="U424" s="37"/>
      <c r="V424" s="37"/>
    </row>
    <row r="425" spans="9:22" x14ac:dyDescent="0.2">
      <c r="I425" s="38"/>
      <c r="J425" s="38"/>
      <c r="K425" s="38"/>
      <c r="L425" s="38"/>
      <c r="R425" s="37"/>
      <c r="S425" s="37"/>
      <c r="T425" s="37"/>
      <c r="U425" s="37"/>
      <c r="V425" s="37"/>
    </row>
    <row r="426" spans="9:22" x14ac:dyDescent="0.2">
      <c r="I426" s="38"/>
      <c r="J426" s="38"/>
      <c r="K426" s="38"/>
      <c r="L426" s="38"/>
      <c r="R426" s="37"/>
      <c r="S426" s="37"/>
      <c r="T426" s="37"/>
      <c r="U426" s="37"/>
      <c r="V426" s="37"/>
    </row>
    <row r="427" spans="9:22" x14ac:dyDescent="0.2">
      <c r="I427" s="38"/>
      <c r="J427" s="38"/>
      <c r="K427" s="38"/>
      <c r="L427" s="38"/>
      <c r="R427" s="37"/>
      <c r="S427" s="37"/>
      <c r="T427" s="37"/>
      <c r="U427" s="37"/>
      <c r="V427" s="37"/>
    </row>
    <row r="428" spans="9:22" x14ac:dyDescent="0.2">
      <c r="I428" s="38"/>
      <c r="J428" s="38"/>
      <c r="K428" s="38"/>
      <c r="L428" s="38"/>
      <c r="R428" s="37"/>
      <c r="S428" s="37"/>
      <c r="T428" s="37"/>
      <c r="U428" s="37"/>
      <c r="V428" s="37"/>
    </row>
    <row r="429" spans="9:22" x14ac:dyDescent="0.2">
      <c r="I429" s="38"/>
      <c r="J429" s="38"/>
      <c r="K429" s="38"/>
      <c r="L429" s="38"/>
      <c r="R429" s="37"/>
      <c r="S429" s="37"/>
      <c r="T429" s="37"/>
      <c r="U429" s="37"/>
      <c r="V429" s="37"/>
    </row>
    <row r="430" spans="9:22" x14ac:dyDescent="0.2">
      <c r="I430" s="38"/>
      <c r="J430" s="38"/>
      <c r="K430" s="38"/>
      <c r="L430" s="38"/>
      <c r="R430" s="37"/>
      <c r="S430" s="37"/>
      <c r="T430" s="37"/>
      <c r="U430" s="37"/>
      <c r="V430" s="37"/>
    </row>
    <row r="431" spans="9:22" x14ac:dyDescent="0.2">
      <c r="I431" s="38"/>
      <c r="J431" s="38"/>
      <c r="K431" s="38"/>
      <c r="L431" s="38"/>
      <c r="R431" s="37"/>
      <c r="S431" s="37"/>
      <c r="T431" s="37"/>
      <c r="U431" s="37"/>
      <c r="V431" s="37"/>
    </row>
    <row r="432" spans="9:22" x14ac:dyDescent="0.2">
      <c r="I432" s="38"/>
      <c r="J432" s="38"/>
      <c r="K432" s="38"/>
      <c r="L432" s="38"/>
      <c r="R432" s="37"/>
      <c r="S432" s="37"/>
      <c r="T432" s="37"/>
      <c r="U432" s="37"/>
      <c r="V432" s="37"/>
    </row>
    <row r="433" spans="9:22" x14ac:dyDescent="0.2">
      <c r="I433" s="38"/>
      <c r="J433" s="38"/>
      <c r="K433" s="38"/>
      <c r="L433" s="38"/>
      <c r="R433" s="37"/>
      <c r="S433" s="37"/>
      <c r="T433" s="37"/>
      <c r="U433" s="37"/>
      <c r="V433" s="37"/>
    </row>
    <row r="434" spans="9:22" x14ac:dyDescent="0.2">
      <c r="I434" s="38"/>
      <c r="J434" s="38"/>
      <c r="K434" s="38"/>
      <c r="L434" s="38"/>
      <c r="R434" s="37"/>
      <c r="S434" s="37"/>
      <c r="T434" s="37"/>
      <c r="U434" s="37"/>
      <c r="V434" s="37"/>
    </row>
    <row r="435" spans="9:22" x14ac:dyDescent="0.2">
      <c r="I435" s="38"/>
      <c r="J435" s="38"/>
      <c r="K435" s="38"/>
      <c r="L435" s="38"/>
      <c r="R435" s="37"/>
      <c r="S435" s="37"/>
      <c r="T435" s="37"/>
      <c r="U435" s="37"/>
      <c r="V435" s="37"/>
    </row>
    <row r="436" spans="9:22" x14ac:dyDescent="0.2">
      <c r="I436" s="38"/>
      <c r="J436" s="38"/>
      <c r="K436" s="38"/>
      <c r="L436" s="38"/>
      <c r="R436" s="37"/>
      <c r="S436" s="37"/>
      <c r="T436" s="37"/>
      <c r="U436" s="37"/>
      <c r="V436" s="37"/>
    </row>
    <row r="437" spans="9:22" x14ac:dyDescent="0.2">
      <c r="I437" s="38"/>
      <c r="J437" s="38"/>
      <c r="K437" s="38"/>
      <c r="L437" s="38"/>
      <c r="R437" s="37"/>
      <c r="S437" s="37"/>
      <c r="T437" s="37"/>
      <c r="U437" s="37"/>
      <c r="V437" s="37"/>
    </row>
    <row r="438" spans="9:22" x14ac:dyDescent="0.2">
      <c r="I438" s="38"/>
      <c r="J438" s="38"/>
      <c r="K438" s="38"/>
      <c r="L438" s="38"/>
      <c r="R438" s="37"/>
      <c r="S438" s="37"/>
      <c r="T438" s="37"/>
      <c r="U438" s="37"/>
      <c r="V438" s="37"/>
    </row>
    <row r="439" spans="9:22" x14ac:dyDescent="0.2">
      <c r="I439" s="38"/>
      <c r="J439" s="38"/>
      <c r="K439" s="38"/>
      <c r="L439" s="38"/>
      <c r="R439" s="37"/>
      <c r="S439" s="37"/>
      <c r="T439" s="37"/>
      <c r="U439" s="37"/>
      <c r="V439" s="37"/>
    </row>
    <row r="440" spans="9:22" x14ac:dyDescent="0.2">
      <c r="I440" s="38"/>
      <c r="J440" s="38"/>
      <c r="K440" s="38"/>
      <c r="L440" s="38"/>
      <c r="R440" s="37"/>
      <c r="S440" s="37"/>
      <c r="T440" s="37"/>
      <c r="U440" s="37"/>
      <c r="V440" s="37"/>
    </row>
    <row r="441" spans="9:22" x14ac:dyDescent="0.2">
      <c r="I441" s="38"/>
      <c r="J441" s="38"/>
      <c r="K441" s="38"/>
      <c r="L441" s="38"/>
      <c r="R441" s="37"/>
      <c r="S441" s="37"/>
      <c r="T441" s="37"/>
      <c r="U441" s="37"/>
      <c r="V441" s="37"/>
    </row>
    <row r="442" spans="9:22" x14ac:dyDescent="0.2">
      <c r="I442" s="38"/>
      <c r="J442" s="38"/>
      <c r="K442" s="38"/>
      <c r="L442" s="38"/>
      <c r="R442" s="37"/>
      <c r="S442" s="37"/>
      <c r="T442" s="37"/>
      <c r="U442" s="37"/>
      <c r="V442" s="37"/>
    </row>
    <row r="443" spans="9:22" x14ac:dyDescent="0.2">
      <c r="I443" s="38"/>
      <c r="J443" s="38"/>
      <c r="K443" s="38"/>
      <c r="L443" s="38"/>
      <c r="R443" s="37"/>
      <c r="S443" s="37"/>
      <c r="T443" s="37"/>
      <c r="U443" s="37"/>
      <c r="V443" s="37"/>
    </row>
    <row r="444" spans="9:22" x14ac:dyDescent="0.2">
      <c r="I444" s="38"/>
      <c r="J444" s="38"/>
      <c r="K444" s="38"/>
      <c r="L444" s="38"/>
      <c r="R444" s="37"/>
      <c r="S444" s="37"/>
      <c r="T444" s="37"/>
      <c r="U444" s="37"/>
      <c r="V444" s="37"/>
    </row>
    <row r="445" spans="9:22" x14ac:dyDescent="0.2">
      <c r="I445" s="38"/>
      <c r="J445" s="38"/>
      <c r="K445" s="38"/>
      <c r="L445" s="38"/>
      <c r="R445" s="37"/>
      <c r="S445" s="37"/>
      <c r="T445" s="37"/>
      <c r="U445" s="37"/>
      <c r="V445" s="37"/>
    </row>
    <row r="446" spans="9:22" x14ac:dyDescent="0.2">
      <c r="I446" s="38"/>
      <c r="J446" s="38"/>
      <c r="K446" s="38"/>
      <c r="L446" s="38"/>
      <c r="R446" s="37"/>
      <c r="S446" s="37"/>
      <c r="T446" s="37"/>
      <c r="U446" s="37"/>
      <c r="V446" s="37"/>
    </row>
    <row r="447" spans="9:22" x14ac:dyDescent="0.2">
      <c r="I447" s="38"/>
      <c r="J447" s="38"/>
      <c r="K447" s="38"/>
      <c r="L447" s="38"/>
      <c r="R447" s="37"/>
      <c r="S447" s="37"/>
      <c r="T447" s="37"/>
      <c r="U447" s="37"/>
      <c r="V447" s="37"/>
    </row>
    <row r="448" spans="9:22" x14ac:dyDescent="0.2">
      <c r="I448" s="38"/>
      <c r="J448" s="38"/>
      <c r="K448" s="38"/>
      <c r="L448" s="38"/>
      <c r="R448" s="37"/>
      <c r="S448" s="37"/>
      <c r="T448" s="37"/>
      <c r="U448" s="37"/>
      <c r="V448" s="37"/>
    </row>
    <row r="449" spans="9:22" x14ac:dyDescent="0.2">
      <c r="I449" s="38"/>
      <c r="J449" s="38"/>
      <c r="K449" s="38"/>
      <c r="L449" s="38"/>
      <c r="R449" s="37"/>
      <c r="S449" s="37"/>
      <c r="T449" s="37"/>
      <c r="U449" s="37"/>
      <c r="V449" s="37"/>
    </row>
    <row r="450" spans="9:22" x14ac:dyDescent="0.2">
      <c r="I450" s="38"/>
      <c r="J450" s="38"/>
      <c r="K450" s="38"/>
      <c r="L450" s="38"/>
      <c r="R450" s="37"/>
      <c r="S450" s="37"/>
      <c r="T450" s="37"/>
      <c r="U450" s="37"/>
      <c r="V450" s="37"/>
    </row>
    <row r="451" spans="9:22" x14ac:dyDescent="0.2">
      <c r="I451" s="38"/>
      <c r="J451" s="38"/>
      <c r="K451" s="38"/>
      <c r="L451" s="38"/>
      <c r="R451" s="37"/>
      <c r="S451" s="37"/>
      <c r="T451" s="37"/>
      <c r="U451" s="37"/>
      <c r="V451" s="37"/>
    </row>
    <row r="452" spans="9:22" x14ac:dyDescent="0.2">
      <c r="I452" s="38"/>
      <c r="J452" s="38"/>
      <c r="K452" s="38"/>
      <c r="L452" s="38"/>
      <c r="R452" s="37"/>
      <c r="S452" s="37"/>
      <c r="T452" s="37"/>
      <c r="U452" s="37"/>
      <c r="V452" s="37"/>
    </row>
    <row r="453" spans="9:22" x14ac:dyDescent="0.2">
      <c r="I453" s="38"/>
      <c r="J453" s="38"/>
      <c r="K453" s="38"/>
      <c r="L453" s="38"/>
      <c r="R453" s="37"/>
      <c r="S453" s="37"/>
      <c r="T453" s="37"/>
      <c r="U453" s="37"/>
      <c r="V453" s="37"/>
    </row>
    <row r="454" spans="9:22" x14ac:dyDescent="0.2">
      <c r="I454" s="38"/>
      <c r="J454" s="38"/>
      <c r="K454" s="38"/>
      <c r="L454" s="38"/>
      <c r="R454" s="37"/>
      <c r="S454" s="37"/>
      <c r="T454" s="37"/>
      <c r="U454" s="37"/>
      <c r="V454" s="37"/>
    </row>
    <row r="455" spans="9:22" x14ac:dyDescent="0.2">
      <c r="I455" s="38"/>
      <c r="J455" s="38"/>
      <c r="K455" s="38"/>
      <c r="L455" s="38"/>
      <c r="R455" s="37"/>
      <c r="S455" s="37"/>
      <c r="T455" s="37"/>
      <c r="U455" s="37"/>
      <c r="V455" s="37"/>
    </row>
    <row r="456" spans="9:22" x14ac:dyDescent="0.2">
      <c r="I456" s="38"/>
      <c r="J456" s="38"/>
      <c r="K456" s="38"/>
      <c r="L456" s="38"/>
      <c r="R456" s="37"/>
      <c r="S456" s="37"/>
      <c r="T456" s="37"/>
      <c r="U456" s="37"/>
      <c r="V456" s="37"/>
    </row>
    <row r="457" spans="9:22" x14ac:dyDescent="0.2">
      <c r="I457" s="38"/>
      <c r="J457" s="38"/>
      <c r="K457" s="38"/>
      <c r="L457" s="38"/>
      <c r="R457" s="37"/>
      <c r="S457" s="37"/>
      <c r="T457" s="37"/>
      <c r="U457" s="37"/>
      <c r="V457" s="37"/>
    </row>
    <row r="458" spans="9:22" x14ac:dyDescent="0.2">
      <c r="I458" s="38"/>
      <c r="J458" s="38"/>
      <c r="K458" s="38"/>
      <c r="L458" s="38"/>
      <c r="R458" s="37"/>
      <c r="S458" s="37"/>
      <c r="T458" s="37"/>
      <c r="U458" s="37"/>
      <c r="V458" s="37"/>
    </row>
    <row r="459" spans="9:22" x14ac:dyDescent="0.2">
      <c r="I459" s="38"/>
      <c r="J459" s="38"/>
      <c r="K459" s="38"/>
      <c r="L459" s="38"/>
      <c r="R459" s="37"/>
      <c r="S459" s="37"/>
      <c r="T459" s="37"/>
      <c r="U459" s="37"/>
      <c r="V459" s="37"/>
    </row>
    <row r="460" spans="9:22" x14ac:dyDescent="0.2">
      <c r="I460" s="38"/>
      <c r="J460" s="38"/>
      <c r="K460" s="38"/>
      <c r="L460" s="38"/>
      <c r="R460" s="37"/>
      <c r="S460" s="37"/>
      <c r="T460" s="37"/>
      <c r="U460" s="37"/>
      <c r="V460" s="37"/>
    </row>
    <row r="461" spans="9:22" x14ac:dyDescent="0.2">
      <c r="I461" s="38"/>
      <c r="J461" s="38"/>
      <c r="K461" s="38"/>
      <c r="L461" s="38"/>
      <c r="R461" s="37"/>
      <c r="S461" s="37"/>
      <c r="T461" s="37"/>
      <c r="U461" s="37"/>
      <c r="V461" s="37"/>
    </row>
    <row r="462" spans="9:22" x14ac:dyDescent="0.2">
      <c r="I462" s="38"/>
      <c r="J462" s="38"/>
      <c r="K462" s="38"/>
      <c r="L462" s="38"/>
      <c r="R462" s="37"/>
      <c r="S462" s="37"/>
      <c r="T462" s="37"/>
      <c r="U462" s="37"/>
      <c r="V462" s="37"/>
    </row>
    <row r="463" spans="9:22" x14ac:dyDescent="0.2">
      <c r="I463" s="38"/>
      <c r="J463" s="38"/>
      <c r="K463" s="38"/>
      <c r="L463" s="38"/>
      <c r="R463" s="37"/>
      <c r="S463" s="37"/>
      <c r="T463" s="37"/>
      <c r="U463" s="37"/>
      <c r="V463" s="37"/>
    </row>
    <row r="464" spans="9:22" x14ac:dyDescent="0.2">
      <c r="I464" s="38"/>
      <c r="J464" s="38"/>
      <c r="K464" s="38"/>
      <c r="L464" s="38"/>
      <c r="R464" s="37"/>
      <c r="S464" s="37"/>
      <c r="T464" s="37"/>
      <c r="U464" s="37"/>
      <c r="V464" s="37"/>
    </row>
    <row r="465" spans="9:22" x14ac:dyDescent="0.2">
      <c r="I465" s="38"/>
      <c r="J465" s="38"/>
      <c r="K465" s="38"/>
      <c r="L465" s="38"/>
      <c r="R465" s="37"/>
      <c r="S465" s="37"/>
      <c r="T465" s="37"/>
      <c r="U465" s="37"/>
      <c r="V465" s="37"/>
    </row>
    <row r="466" spans="9:22" x14ac:dyDescent="0.2">
      <c r="I466" s="38"/>
      <c r="J466" s="38"/>
      <c r="K466" s="38"/>
      <c r="L466" s="38"/>
      <c r="R466" s="37"/>
      <c r="S466" s="37"/>
      <c r="T466" s="37"/>
      <c r="U466" s="37"/>
      <c r="V466" s="37"/>
    </row>
    <row r="467" spans="9:22" x14ac:dyDescent="0.2">
      <c r="I467" s="38"/>
      <c r="J467" s="38"/>
      <c r="K467" s="38"/>
      <c r="L467" s="38"/>
      <c r="R467" s="37"/>
      <c r="S467" s="37"/>
      <c r="T467" s="37"/>
      <c r="U467" s="37"/>
      <c r="V467" s="37"/>
    </row>
    <row r="468" spans="9:22" x14ac:dyDescent="0.2">
      <c r="I468" s="38"/>
      <c r="J468" s="38"/>
      <c r="K468" s="38"/>
      <c r="L468" s="38"/>
      <c r="R468" s="37"/>
      <c r="S468" s="37"/>
      <c r="T468" s="37"/>
      <c r="U468" s="37"/>
      <c r="V468" s="37"/>
    </row>
    <row r="469" spans="9:22" x14ac:dyDescent="0.2">
      <c r="I469" s="38"/>
      <c r="J469" s="38"/>
      <c r="K469" s="38"/>
      <c r="L469" s="38"/>
      <c r="R469" s="37"/>
      <c r="S469" s="37"/>
      <c r="T469" s="37"/>
      <c r="U469" s="37"/>
      <c r="V469" s="37"/>
    </row>
    <row r="470" spans="9:22" x14ac:dyDescent="0.2">
      <c r="I470" s="38"/>
      <c r="J470" s="38"/>
      <c r="K470" s="38"/>
      <c r="L470" s="38"/>
      <c r="R470" s="37"/>
      <c r="S470" s="37"/>
      <c r="T470" s="37"/>
      <c r="U470" s="37"/>
      <c r="V470" s="37"/>
    </row>
    <row r="471" spans="9:22" x14ac:dyDescent="0.2">
      <c r="I471" s="38"/>
      <c r="J471" s="38"/>
      <c r="K471" s="38"/>
      <c r="L471" s="38"/>
      <c r="R471" s="37"/>
      <c r="S471" s="37"/>
      <c r="T471" s="37"/>
      <c r="U471" s="37"/>
      <c r="V471" s="37"/>
    </row>
    <row r="472" spans="9:22" x14ac:dyDescent="0.2">
      <c r="I472" s="38"/>
      <c r="J472" s="38"/>
      <c r="K472" s="38"/>
      <c r="L472" s="38"/>
      <c r="R472" s="37"/>
      <c r="S472" s="37"/>
      <c r="T472" s="37"/>
      <c r="U472" s="37"/>
      <c r="V472" s="37"/>
    </row>
    <row r="473" spans="9:22" x14ac:dyDescent="0.2">
      <c r="I473" s="38"/>
      <c r="J473" s="38"/>
      <c r="K473" s="38"/>
      <c r="L473" s="38"/>
      <c r="R473" s="37"/>
      <c r="S473" s="37"/>
      <c r="T473" s="37"/>
      <c r="U473" s="37"/>
      <c r="V473" s="37"/>
    </row>
    <row r="474" spans="9:22" x14ac:dyDescent="0.2">
      <c r="I474" s="38"/>
      <c r="J474" s="38"/>
      <c r="K474" s="38"/>
      <c r="L474" s="38"/>
      <c r="R474" s="37"/>
      <c r="S474" s="37"/>
      <c r="T474" s="37"/>
      <c r="U474" s="37"/>
      <c r="V474" s="37"/>
    </row>
    <row r="475" spans="9:22" x14ac:dyDescent="0.2">
      <c r="I475" s="38"/>
      <c r="J475" s="38"/>
      <c r="K475" s="38"/>
      <c r="L475" s="38"/>
      <c r="R475" s="37"/>
      <c r="S475" s="37"/>
      <c r="T475" s="37"/>
      <c r="U475" s="37"/>
      <c r="V475" s="37"/>
    </row>
    <row r="476" spans="9:22" x14ac:dyDescent="0.2">
      <c r="I476" s="38"/>
      <c r="J476" s="38"/>
      <c r="K476" s="38"/>
      <c r="L476" s="38"/>
      <c r="R476" s="37"/>
      <c r="S476" s="37"/>
      <c r="T476" s="37"/>
      <c r="U476" s="37"/>
      <c r="V476" s="37"/>
    </row>
    <row r="477" spans="9:22" x14ac:dyDescent="0.2">
      <c r="I477" s="38"/>
      <c r="J477" s="38"/>
      <c r="K477" s="38"/>
      <c r="L477" s="38"/>
      <c r="R477" s="37"/>
      <c r="S477" s="37"/>
      <c r="T477" s="37"/>
      <c r="U477" s="37"/>
      <c r="V477" s="37"/>
    </row>
    <row r="478" spans="9:22" x14ac:dyDescent="0.2">
      <c r="I478" s="38"/>
      <c r="J478" s="38"/>
      <c r="K478" s="38"/>
      <c r="L478" s="38"/>
      <c r="R478" s="37"/>
      <c r="S478" s="37"/>
      <c r="T478" s="37"/>
      <c r="U478" s="37"/>
      <c r="V478" s="37"/>
    </row>
    <row r="479" spans="9:22" x14ac:dyDescent="0.2">
      <c r="I479" s="38"/>
      <c r="J479" s="38"/>
      <c r="K479" s="38"/>
      <c r="L479" s="38"/>
      <c r="R479" s="37"/>
      <c r="S479" s="37"/>
      <c r="T479" s="37"/>
      <c r="U479" s="37"/>
      <c r="V479" s="37"/>
    </row>
    <row r="480" spans="9:22" x14ac:dyDescent="0.2">
      <c r="I480" s="38"/>
      <c r="J480" s="38"/>
      <c r="K480" s="38"/>
      <c r="L480" s="38"/>
      <c r="R480" s="37"/>
      <c r="S480" s="37"/>
      <c r="T480" s="37"/>
      <c r="U480" s="37"/>
      <c r="V480" s="37"/>
    </row>
    <row r="481" spans="9:22" x14ac:dyDescent="0.2">
      <c r="I481" s="38"/>
      <c r="J481" s="38"/>
      <c r="K481" s="38"/>
      <c r="L481" s="38"/>
      <c r="R481" s="37"/>
      <c r="S481" s="37"/>
      <c r="T481" s="37"/>
      <c r="U481" s="37"/>
      <c r="V481" s="37"/>
    </row>
    <row r="482" spans="9:22" x14ac:dyDescent="0.2">
      <c r="I482" s="38"/>
      <c r="J482" s="38"/>
      <c r="K482" s="38"/>
      <c r="L482" s="38"/>
      <c r="R482" s="37"/>
      <c r="S482" s="37"/>
      <c r="T482" s="37"/>
      <c r="U482" s="37"/>
      <c r="V482" s="37"/>
    </row>
    <row r="483" spans="9:22" x14ac:dyDescent="0.2">
      <c r="I483" s="38"/>
      <c r="J483" s="38"/>
      <c r="K483" s="38"/>
      <c r="L483" s="38"/>
      <c r="R483" s="37"/>
      <c r="S483" s="37"/>
      <c r="T483" s="37"/>
      <c r="U483" s="37"/>
      <c r="V483" s="37"/>
    </row>
    <row r="484" spans="9:22" x14ac:dyDescent="0.2">
      <c r="I484" s="38"/>
      <c r="J484" s="38"/>
      <c r="K484" s="38"/>
      <c r="L484" s="38"/>
      <c r="R484" s="37"/>
      <c r="S484" s="37"/>
      <c r="T484" s="37"/>
      <c r="U484" s="37"/>
      <c r="V484" s="37"/>
    </row>
    <row r="485" spans="9:22" x14ac:dyDescent="0.2">
      <c r="I485" s="38"/>
      <c r="J485" s="38"/>
      <c r="K485" s="38"/>
      <c r="L485" s="38"/>
      <c r="R485" s="37"/>
      <c r="S485" s="37"/>
      <c r="T485" s="37"/>
      <c r="U485" s="37"/>
      <c r="V485" s="37"/>
    </row>
    <row r="486" spans="9:22" x14ac:dyDescent="0.2">
      <c r="I486" s="38"/>
      <c r="J486" s="38"/>
      <c r="K486" s="38"/>
      <c r="L486" s="38"/>
      <c r="R486" s="37"/>
      <c r="S486" s="37"/>
      <c r="T486" s="37"/>
      <c r="U486" s="37"/>
      <c r="V486" s="37"/>
    </row>
    <row r="487" spans="9:22" x14ac:dyDescent="0.2">
      <c r="I487" s="38"/>
      <c r="J487" s="38"/>
      <c r="K487" s="38"/>
      <c r="L487" s="38"/>
      <c r="R487" s="37"/>
      <c r="S487" s="37"/>
      <c r="T487" s="37"/>
      <c r="U487" s="37"/>
      <c r="V487" s="37"/>
    </row>
    <row r="488" spans="9:22" x14ac:dyDescent="0.2">
      <c r="I488" s="38"/>
      <c r="J488" s="38"/>
      <c r="K488" s="38"/>
      <c r="L488" s="38"/>
      <c r="R488" s="37"/>
      <c r="S488" s="37"/>
      <c r="T488" s="37"/>
      <c r="U488" s="37"/>
      <c r="V488" s="37"/>
    </row>
    <row r="489" spans="9:22" x14ac:dyDescent="0.2">
      <c r="I489" s="38"/>
      <c r="J489" s="38"/>
      <c r="K489" s="38"/>
      <c r="L489" s="38"/>
      <c r="R489" s="37"/>
      <c r="S489" s="37"/>
      <c r="T489" s="37"/>
      <c r="U489" s="37"/>
      <c r="V489" s="37"/>
    </row>
    <row r="490" spans="9:22" x14ac:dyDescent="0.2">
      <c r="I490" s="38"/>
      <c r="J490" s="38"/>
      <c r="K490" s="38"/>
      <c r="L490" s="38"/>
      <c r="R490" s="37"/>
      <c r="S490" s="37"/>
      <c r="T490" s="37"/>
      <c r="U490" s="37"/>
      <c r="V490" s="37"/>
    </row>
    <row r="491" spans="9:22" x14ac:dyDescent="0.2">
      <c r="I491" s="38"/>
      <c r="J491" s="38"/>
      <c r="K491" s="38"/>
      <c r="L491" s="38"/>
      <c r="R491" s="37"/>
      <c r="S491" s="37"/>
      <c r="T491" s="37"/>
      <c r="U491" s="37"/>
      <c r="V491" s="37"/>
    </row>
    <row r="492" spans="9:22" x14ac:dyDescent="0.2">
      <c r="I492" s="38"/>
      <c r="J492" s="38"/>
      <c r="K492" s="38"/>
      <c r="L492" s="38"/>
      <c r="R492" s="37"/>
      <c r="S492" s="37"/>
      <c r="T492" s="37"/>
      <c r="U492" s="37"/>
      <c r="V492" s="37"/>
    </row>
    <row r="493" spans="9:22" x14ac:dyDescent="0.2">
      <c r="I493" s="38"/>
      <c r="J493" s="38"/>
      <c r="K493" s="38"/>
      <c r="L493" s="38"/>
      <c r="R493" s="37"/>
      <c r="S493" s="37"/>
      <c r="T493" s="37"/>
      <c r="U493" s="37"/>
      <c r="V493" s="37"/>
    </row>
    <row r="494" spans="9:22" x14ac:dyDescent="0.2">
      <c r="I494" s="38"/>
      <c r="J494" s="38"/>
      <c r="K494" s="38"/>
      <c r="L494" s="38"/>
      <c r="R494" s="37"/>
      <c r="S494" s="37"/>
      <c r="T494" s="37"/>
      <c r="U494" s="37"/>
      <c r="V494" s="37"/>
    </row>
    <row r="495" spans="9:22" x14ac:dyDescent="0.2">
      <c r="I495" s="38"/>
      <c r="J495" s="38"/>
      <c r="K495" s="38"/>
      <c r="L495" s="38"/>
      <c r="R495" s="37"/>
      <c r="S495" s="37"/>
      <c r="T495" s="37"/>
      <c r="U495" s="37"/>
      <c r="V495" s="37"/>
    </row>
    <row r="496" spans="9:22" x14ac:dyDescent="0.2">
      <c r="I496" s="38"/>
      <c r="J496" s="38"/>
      <c r="K496" s="38"/>
      <c r="L496" s="38"/>
      <c r="R496" s="37"/>
      <c r="S496" s="37"/>
      <c r="T496" s="37"/>
      <c r="U496" s="37"/>
      <c r="V496" s="37"/>
    </row>
    <row r="497" spans="9:22" x14ac:dyDescent="0.2">
      <c r="I497" s="38"/>
      <c r="J497" s="38"/>
      <c r="K497" s="38"/>
      <c r="L497" s="38"/>
      <c r="R497" s="37"/>
      <c r="S497" s="37"/>
      <c r="T497" s="37"/>
      <c r="U497" s="37"/>
      <c r="V497" s="37"/>
    </row>
    <row r="498" spans="9:22" x14ac:dyDescent="0.2">
      <c r="I498" s="38"/>
      <c r="J498" s="38"/>
      <c r="K498" s="38"/>
      <c r="L498" s="38"/>
      <c r="R498" s="37"/>
      <c r="S498" s="37"/>
      <c r="T498" s="37"/>
      <c r="U498" s="37"/>
      <c r="V498" s="37"/>
    </row>
    <row r="499" spans="9:22" x14ac:dyDescent="0.2">
      <c r="I499" s="38"/>
      <c r="J499" s="38"/>
      <c r="K499" s="38"/>
      <c r="L499" s="38"/>
      <c r="R499" s="37"/>
      <c r="S499" s="37"/>
      <c r="T499" s="37"/>
      <c r="U499" s="37"/>
      <c r="V499" s="37"/>
    </row>
    <row r="500" spans="9:22" x14ac:dyDescent="0.2">
      <c r="I500" s="38"/>
      <c r="J500" s="38"/>
      <c r="K500" s="38"/>
      <c r="L500" s="38"/>
      <c r="R500" s="37"/>
      <c r="S500" s="37"/>
      <c r="T500" s="37"/>
      <c r="U500" s="37"/>
      <c r="V500" s="37"/>
    </row>
    <row r="501" spans="9:22" x14ac:dyDescent="0.2">
      <c r="I501" s="38"/>
      <c r="J501" s="38"/>
      <c r="K501" s="38"/>
      <c r="L501" s="38"/>
      <c r="R501" s="37"/>
      <c r="S501" s="37"/>
      <c r="T501" s="37"/>
      <c r="U501" s="37"/>
      <c r="V501" s="37"/>
    </row>
    <row r="502" spans="9:22" x14ac:dyDescent="0.2">
      <c r="I502" s="38"/>
      <c r="J502" s="38"/>
      <c r="K502" s="38"/>
      <c r="L502" s="38"/>
      <c r="R502" s="37"/>
      <c r="S502" s="37"/>
      <c r="T502" s="37"/>
      <c r="U502" s="37"/>
      <c r="V502" s="37"/>
    </row>
    <row r="503" spans="9:22" x14ac:dyDescent="0.2">
      <c r="I503" s="38"/>
      <c r="J503" s="38"/>
      <c r="K503" s="38"/>
      <c r="L503" s="38"/>
      <c r="R503" s="37"/>
      <c r="S503" s="37"/>
      <c r="T503" s="37"/>
      <c r="U503" s="37"/>
      <c r="V503" s="37"/>
    </row>
    <row r="504" spans="9:22" x14ac:dyDescent="0.2">
      <c r="I504" s="38"/>
      <c r="J504" s="38"/>
      <c r="K504" s="38"/>
      <c r="L504" s="38"/>
      <c r="R504" s="37"/>
      <c r="S504" s="37"/>
      <c r="T504" s="37"/>
      <c r="U504" s="37"/>
      <c r="V504" s="37"/>
    </row>
    <row r="505" spans="9:22" x14ac:dyDescent="0.2">
      <c r="I505" s="38"/>
      <c r="J505" s="38"/>
      <c r="K505" s="38"/>
      <c r="L505" s="38"/>
      <c r="R505" s="37"/>
      <c r="S505" s="37"/>
      <c r="T505" s="37"/>
      <c r="U505" s="37"/>
      <c r="V505" s="37"/>
    </row>
    <row r="506" spans="9:22" x14ac:dyDescent="0.2">
      <c r="I506" s="38"/>
      <c r="J506" s="38"/>
      <c r="K506" s="38"/>
      <c r="L506" s="38"/>
      <c r="R506" s="37"/>
      <c r="S506" s="37"/>
      <c r="T506" s="37"/>
      <c r="U506" s="37"/>
      <c r="V506" s="37"/>
    </row>
    <row r="507" spans="9:22" x14ac:dyDescent="0.2">
      <c r="I507" s="38"/>
      <c r="J507" s="38"/>
      <c r="K507" s="38"/>
      <c r="L507" s="38"/>
      <c r="R507" s="37"/>
      <c r="S507" s="37"/>
      <c r="T507" s="37"/>
      <c r="U507" s="37"/>
      <c r="V507" s="37"/>
    </row>
    <row r="508" spans="9:22" x14ac:dyDescent="0.2">
      <c r="I508" s="38"/>
      <c r="J508" s="38"/>
      <c r="K508" s="38"/>
      <c r="L508" s="38"/>
      <c r="R508" s="37"/>
      <c r="S508" s="37"/>
      <c r="T508" s="37"/>
      <c r="U508" s="37"/>
      <c r="V508" s="37"/>
    </row>
    <row r="509" spans="9:22" x14ac:dyDescent="0.2">
      <c r="I509" s="38"/>
      <c r="J509" s="38"/>
      <c r="K509" s="38"/>
      <c r="L509" s="38"/>
      <c r="R509" s="37"/>
      <c r="S509" s="37"/>
      <c r="T509" s="37"/>
      <c r="U509" s="37"/>
      <c r="V509" s="37"/>
    </row>
    <row r="510" spans="9:22" x14ac:dyDescent="0.2">
      <c r="I510" s="38"/>
      <c r="J510" s="38"/>
      <c r="K510" s="38"/>
      <c r="L510" s="38"/>
      <c r="R510" s="37"/>
      <c r="S510" s="37"/>
      <c r="T510" s="37"/>
      <c r="U510" s="37"/>
      <c r="V510" s="37"/>
    </row>
    <row r="511" spans="9:22" x14ac:dyDescent="0.2">
      <c r="I511" s="38"/>
      <c r="J511" s="38"/>
      <c r="K511" s="38"/>
      <c r="L511" s="38"/>
      <c r="R511" s="37"/>
      <c r="S511" s="37"/>
      <c r="T511" s="37"/>
      <c r="U511" s="37"/>
      <c r="V511" s="37"/>
    </row>
    <row r="512" spans="9:22" x14ac:dyDescent="0.2">
      <c r="I512" s="38"/>
      <c r="J512" s="38"/>
      <c r="K512" s="38"/>
      <c r="L512" s="38"/>
      <c r="R512" s="37"/>
      <c r="S512" s="37"/>
      <c r="T512" s="37"/>
      <c r="U512" s="37"/>
      <c r="V512" s="37"/>
    </row>
    <row r="513" spans="9:22" x14ac:dyDescent="0.2">
      <c r="I513" s="38"/>
      <c r="J513" s="38"/>
      <c r="K513" s="38"/>
      <c r="L513" s="38"/>
      <c r="R513" s="37"/>
      <c r="S513" s="37"/>
      <c r="T513" s="37"/>
      <c r="U513" s="37"/>
      <c r="V513" s="37"/>
    </row>
    <row r="514" spans="9:22" x14ac:dyDescent="0.2">
      <c r="I514" s="38"/>
      <c r="J514" s="38"/>
      <c r="K514" s="38"/>
      <c r="L514" s="38"/>
      <c r="R514" s="37"/>
      <c r="S514" s="37"/>
      <c r="T514" s="37"/>
      <c r="U514" s="37"/>
      <c r="V514" s="37"/>
    </row>
    <row r="515" spans="9:22" x14ac:dyDescent="0.2">
      <c r="I515" s="38"/>
      <c r="J515" s="38"/>
      <c r="K515" s="38"/>
      <c r="L515" s="38"/>
      <c r="R515" s="37"/>
      <c r="S515" s="37"/>
      <c r="T515" s="37"/>
      <c r="U515" s="37"/>
      <c r="V515" s="37"/>
    </row>
    <row r="516" spans="9:22" x14ac:dyDescent="0.2">
      <c r="I516" s="38"/>
      <c r="J516" s="38"/>
      <c r="K516" s="38"/>
      <c r="L516" s="38"/>
      <c r="R516" s="37"/>
      <c r="S516" s="37"/>
      <c r="T516" s="37"/>
      <c r="U516" s="37"/>
      <c r="V516" s="37"/>
    </row>
    <row r="517" spans="9:22" x14ac:dyDescent="0.2">
      <c r="I517" s="38"/>
      <c r="J517" s="38"/>
      <c r="K517" s="38"/>
      <c r="L517" s="38"/>
      <c r="R517" s="37"/>
      <c r="S517" s="37"/>
      <c r="T517" s="37"/>
      <c r="U517" s="37"/>
      <c r="V517" s="37"/>
    </row>
    <row r="518" spans="9:22" x14ac:dyDescent="0.2">
      <c r="I518" s="38"/>
      <c r="J518" s="38"/>
      <c r="K518" s="38"/>
      <c r="L518" s="38"/>
      <c r="R518" s="37"/>
      <c r="S518" s="37"/>
      <c r="T518" s="37"/>
      <c r="U518" s="37"/>
      <c r="V518" s="37"/>
    </row>
    <row r="519" spans="9:22" x14ac:dyDescent="0.2">
      <c r="I519" s="38"/>
      <c r="J519" s="38"/>
      <c r="K519" s="38"/>
      <c r="L519" s="38"/>
      <c r="R519" s="37"/>
      <c r="S519" s="37"/>
      <c r="T519" s="37"/>
      <c r="U519" s="37"/>
      <c r="V519" s="37"/>
    </row>
    <row r="520" spans="9:22" x14ac:dyDescent="0.2">
      <c r="I520" s="38"/>
      <c r="J520" s="38"/>
      <c r="K520" s="38"/>
      <c r="L520" s="38"/>
      <c r="R520" s="37"/>
      <c r="S520" s="37"/>
      <c r="T520" s="37"/>
      <c r="U520" s="37"/>
      <c r="V520" s="37"/>
    </row>
    <row r="521" spans="9:22" x14ac:dyDescent="0.2">
      <c r="I521" s="38"/>
      <c r="J521" s="38"/>
      <c r="K521" s="38"/>
      <c r="L521" s="38"/>
      <c r="R521" s="37"/>
      <c r="S521" s="37"/>
      <c r="T521" s="37"/>
      <c r="U521" s="37"/>
      <c r="V521" s="37"/>
    </row>
    <row r="522" spans="9:22" x14ac:dyDescent="0.2">
      <c r="I522" s="38"/>
      <c r="J522" s="38"/>
      <c r="K522" s="38"/>
      <c r="L522" s="38"/>
      <c r="R522" s="37"/>
      <c r="S522" s="37"/>
      <c r="T522" s="37"/>
      <c r="U522" s="37"/>
      <c r="V522" s="37"/>
    </row>
    <row r="523" spans="9:22" x14ac:dyDescent="0.2">
      <c r="I523" s="38"/>
      <c r="J523" s="38"/>
      <c r="K523" s="38"/>
      <c r="L523" s="38"/>
      <c r="R523" s="37"/>
      <c r="S523" s="37"/>
      <c r="T523" s="37"/>
      <c r="U523" s="37"/>
      <c r="V523" s="37"/>
    </row>
    <row r="524" spans="9:22" x14ac:dyDescent="0.2">
      <c r="I524" s="38"/>
      <c r="J524" s="38"/>
      <c r="K524" s="38"/>
      <c r="L524" s="38"/>
      <c r="R524" s="37"/>
      <c r="S524" s="37"/>
      <c r="T524" s="37"/>
      <c r="U524" s="37"/>
      <c r="V524" s="37"/>
    </row>
    <row r="525" spans="9:22" x14ac:dyDescent="0.2">
      <c r="I525" s="38"/>
      <c r="J525" s="38"/>
      <c r="K525" s="38"/>
      <c r="L525" s="38"/>
      <c r="R525" s="37"/>
      <c r="S525" s="37"/>
      <c r="T525" s="37"/>
      <c r="U525" s="37"/>
      <c r="V525" s="37"/>
    </row>
    <row r="526" spans="9:22" x14ac:dyDescent="0.2">
      <c r="I526" s="38"/>
      <c r="J526" s="38"/>
      <c r="K526" s="38"/>
      <c r="L526" s="38"/>
      <c r="R526" s="37"/>
      <c r="S526" s="37"/>
      <c r="T526" s="37"/>
      <c r="U526" s="37"/>
      <c r="V526" s="37"/>
    </row>
    <row r="527" spans="9:22" x14ac:dyDescent="0.2">
      <c r="I527" s="38"/>
      <c r="J527" s="38"/>
      <c r="K527" s="38"/>
      <c r="L527" s="38"/>
      <c r="R527" s="37"/>
      <c r="S527" s="37"/>
      <c r="T527" s="37"/>
      <c r="U527" s="37"/>
      <c r="V527" s="37"/>
    </row>
    <row r="528" spans="9:22" x14ac:dyDescent="0.2">
      <c r="I528" s="38"/>
      <c r="J528" s="38"/>
      <c r="K528" s="38"/>
      <c r="L528" s="38"/>
      <c r="R528" s="37"/>
      <c r="S528" s="37"/>
      <c r="T528" s="37"/>
      <c r="U528" s="37"/>
      <c r="V528" s="37"/>
    </row>
    <row r="529" spans="9:22" x14ac:dyDescent="0.2">
      <c r="I529" s="38"/>
      <c r="J529" s="38"/>
      <c r="K529" s="38"/>
      <c r="L529" s="38"/>
      <c r="R529" s="37"/>
      <c r="S529" s="37"/>
      <c r="T529" s="37"/>
      <c r="U529" s="37"/>
      <c r="V529" s="37"/>
    </row>
    <row r="530" spans="9:22" x14ac:dyDescent="0.2">
      <c r="I530" s="38"/>
      <c r="J530" s="38"/>
      <c r="K530" s="38"/>
      <c r="L530" s="38"/>
      <c r="R530" s="37"/>
      <c r="S530" s="37"/>
      <c r="T530" s="37"/>
      <c r="U530" s="37"/>
      <c r="V530" s="37"/>
    </row>
    <row r="531" spans="9:22" x14ac:dyDescent="0.2">
      <c r="I531" s="38"/>
      <c r="J531" s="38"/>
      <c r="K531" s="38"/>
      <c r="L531" s="38"/>
      <c r="R531" s="37"/>
      <c r="S531" s="37"/>
      <c r="T531" s="37"/>
      <c r="U531" s="37"/>
      <c r="V531" s="37"/>
    </row>
    <row r="532" spans="9:22" x14ac:dyDescent="0.2">
      <c r="I532" s="38"/>
      <c r="J532" s="38"/>
      <c r="K532" s="38"/>
      <c r="L532" s="38"/>
      <c r="R532" s="37"/>
      <c r="S532" s="37"/>
      <c r="T532" s="37"/>
      <c r="U532" s="37"/>
      <c r="V532" s="37"/>
    </row>
    <row r="533" spans="9:22" x14ac:dyDescent="0.2">
      <c r="I533" s="38"/>
      <c r="J533" s="38"/>
      <c r="K533" s="38"/>
      <c r="L533" s="38"/>
      <c r="R533" s="37"/>
      <c r="S533" s="37"/>
      <c r="T533" s="37"/>
      <c r="U533" s="37"/>
      <c r="V533" s="37"/>
    </row>
    <row r="534" spans="9:22" x14ac:dyDescent="0.2">
      <c r="I534" s="38"/>
      <c r="J534" s="38"/>
      <c r="K534" s="38"/>
      <c r="L534" s="38"/>
      <c r="R534" s="37"/>
      <c r="S534" s="37"/>
      <c r="T534" s="37"/>
      <c r="U534" s="37"/>
      <c r="V534" s="37"/>
    </row>
    <row r="535" spans="9:22" x14ac:dyDescent="0.2">
      <c r="I535" s="38"/>
      <c r="J535" s="38"/>
      <c r="K535" s="38"/>
      <c r="L535" s="38"/>
      <c r="R535" s="37"/>
      <c r="S535" s="37"/>
      <c r="T535" s="37"/>
      <c r="U535" s="37"/>
      <c r="V535" s="37"/>
    </row>
    <row r="536" spans="9:22" x14ac:dyDescent="0.2">
      <c r="I536" s="38"/>
      <c r="J536" s="38"/>
      <c r="K536" s="38"/>
      <c r="L536" s="38"/>
      <c r="R536" s="37"/>
      <c r="S536" s="37"/>
      <c r="T536" s="37"/>
      <c r="U536" s="37"/>
      <c r="V536" s="37"/>
    </row>
    <row r="537" spans="9:22" x14ac:dyDescent="0.2">
      <c r="I537" s="38"/>
      <c r="J537" s="38"/>
      <c r="K537" s="38"/>
      <c r="L537" s="38"/>
      <c r="R537" s="37"/>
      <c r="S537" s="37"/>
      <c r="T537" s="37"/>
      <c r="U537" s="37"/>
      <c r="V537" s="37"/>
    </row>
    <row r="538" spans="9:22" x14ac:dyDescent="0.2">
      <c r="I538" s="38"/>
      <c r="J538" s="38"/>
      <c r="K538" s="38"/>
      <c r="L538" s="38"/>
      <c r="R538" s="37"/>
      <c r="S538" s="37"/>
      <c r="T538" s="37"/>
      <c r="U538" s="37"/>
      <c r="V538" s="37"/>
    </row>
    <row r="539" spans="9:22" x14ac:dyDescent="0.2">
      <c r="I539" s="38"/>
      <c r="J539" s="38"/>
      <c r="K539" s="38"/>
      <c r="L539" s="38"/>
      <c r="R539" s="37"/>
      <c r="S539" s="37"/>
      <c r="T539" s="37"/>
      <c r="U539" s="37"/>
      <c r="V539" s="37"/>
    </row>
    <row r="540" spans="9:22" x14ac:dyDescent="0.2">
      <c r="I540" s="38"/>
      <c r="J540" s="38"/>
      <c r="K540" s="38"/>
      <c r="L540" s="38"/>
      <c r="R540" s="37"/>
      <c r="S540" s="37"/>
      <c r="T540" s="37"/>
      <c r="U540" s="37"/>
      <c r="V540" s="37"/>
    </row>
    <row r="541" spans="9:22" x14ac:dyDescent="0.2">
      <c r="I541" s="38"/>
      <c r="J541" s="38"/>
      <c r="K541" s="38"/>
      <c r="L541" s="38"/>
      <c r="R541" s="37"/>
      <c r="S541" s="37"/>
      <c r="T541" s="37"/>
      <c r="U541" s="37"/>
      <c r="V541" s="37"/>
    </row>
    <row r="542" spans="9:22" x14ac:dyDescent="0.2">
      <c r="I542" s="38"/>
      <c r="J542" s="38"/>
      <c r="K542" s="38"/>
      <c r="L542" s="38"/>
      <c r="R542" s="37"/>
      <c r="S542" s="37"/>
      <c r="T542" s="37"/>
      <c r="U542" s="37"/>
      <c r="V542" s="37"/>
    </row>
    <row r="543" spans="9:22" x14ac:dyDescent="0.2">
      <c r="I543" s="38"/>
      <c r="J543" s="38"/>
      <c r="K543" s="38"/>
      <c r="L543" s="38"/>
      <c r="R543" s="37"/>
      <c r="S543" s="37"/>
      <c r="T543" s="37"/>
      <c r="U543" s="37"/>
      <c r="V543" s="37"/>
    </row>
    <row r="544" spans="9:22" x14ac:dyDescent="0.2">
      <c r="I544" s="38"/>
      <c r="J544" s="38"/>
      <c r="K544" s="38"/>
      <c r="L544" s="38"/>
      <c r="R544" s="37"/>
      <c r="S544" s="37"/>
      <c r="T544" s="37"/>
      <c r="U544" s="37"/>
      <c r="V544" s="37"/>
    </row>
    <row r="545" spans="9:22" x14ac:dyDescent="0.2">
      <c r="I545" s="38"/>
      <c r="J545" s="38"/>
      <c r="K545" s="38"/>
      <c r="L545" s="38"/>
      <c r="R545" s="37"/>
      <c r="S545" s="37"/>
      <c r="T545" s="37"/>
      <c r="U545" s="37"/>
      <c r="V545" s="37"/>
    </row>
    <row r="546" spans="9:22" x14ac:dyDescent="0.2">
      <c r="I546" s="38"/>
      <c r="J546" s="38"/>
      <c r="K546" s="38"/>
      <c r="L546" s="38"/>
      <c r="R546" s="37"/>
      <c r="S546" s="37"/>
      <c r="T546" s="37"/>
      <c r="U546" s="37"/>
      <c r="V546" s="37"/>
    </row>
    <row r="547" spans="9:22" x14ac:dyDescent="0.2">
      <c r="I547" s="38"/>
      <c r="J547" s="38"/>
      <c r="K547" s="38"/>
      <c r="L547" s="38"/>
      <c r="R547" s="37"/>
      <c r="S547" s="37"/>
      <c r="T547" s="37"/>
      <c r="U547" s="37"/>
      <c r="V547" s="37"/>
    </row>
    <row r="548" spans="9:22" x14ac:dyDescent="0.2">
      <c r="I548" s="38"/>
      <c r="J548" s="38"/>
      <c r="K548" s="38"/>
      <c r="L548" s="38"/>
      <c r="R548" s="37"/>
      <c r="S548" s="37"/>
      <c r="T548" s="37"/>
      <c r="U548" s="37"/>
      <c r="V548" s="37"/>
    </row>
    <row r="549" spans="9:22" x14ac:dyDescent="0.2">
      <c r="I549" s="38"/>
      <c r="J549" s="38"/>
      <c r="K549" s="38"/>
      <c r="L549" s="38"/>
      <c r="R549" s="37"/>
      <c r="S549" s="37"/>
      <c r="T549" s="37"/>
      <c r="U549" s="37"/>
      <c r="V549" s="37"/>
    </row>
    <row r="550" spans="9:22" x14ac:dyDescent="0.2">
      <c r="I550" s="38"/>
      <c r="J550" s="38"/>
      <c r="K550" s="38"/>
      <c r="L550" s="38"/>
      <c r="R550" s="37"/>
      <c r="S550" s="37"/>
      <c r="T550" s="37"/>
      <c r="U550" s="37"/>
      <c r="V550" s="37"/>
    </row>
    <row r="551" spans="9:22" x14ac:dyDescent="0.2">
      <c r="I551" s="38"/>
      <c r="J551" s="38"/>
      <c r="K551" s="38"/>
      <c r="L551" s="38"/>
      <c r="R551" s="37"/>
      <c r="S551" s="37"/>
      <c r="T551" s="37"/>
      <c r="U551" s="37"/>
      <c r="V551" s="37"/>
    </row>
    <row r="552" spans="9:22" x14ac:dyDescent="0.2">
      <c r="I552" s="38"/>
      <c r="J552" s="38"/>
      <c r="K552" s="38"/>
      <c r="L552" s="38"/>
      <c r="R552" s="37"/>
      <c r="S552" s="37"/>
      <c r="T552" s="37"/>
      <c r="U552" s="37"/>
      <c r="V552" s="37"/>
    </row>
    <row r="553" spans="9:22" x14ac:dyDescent="0.2">
      <c r="I553" s="38"/>
      <c r="J553" s="38"/>
      <c r="K553" s="38"/>
      <c r="L553" s="38"/>
      <c r="R553" s="37"/>
      <c r="S553" s="37"/>
      <c r="T553" s="37"/>
      <c r="U553" s="37"/>
      <c r="V553" s="37"/>
    </row>
    <row r="554" spans="9:22" x14ac:dyDescent="0.2">
      <c r="I554" s="38"/>
      <c r="J554" s="38"/>
      <c r="K554" s="38"/>
      <c r="L554" s="38"/>
      <c r="R554" s="37"/>
      <c r="S554" s="37"/>
      <c r="T554" s="37"/>
      <c r="U554" s="37"/>
      <c r="V554" s="37"/>
    </row>
    <row r="555" spans="9:22" x14ac:dyDescent="0.2">
      <c r="I555" s="38"/>
      <c r="J555" s="38"/>
      <c r="K555" s="38"/>
      <c r="L555" s="38"/>
      <c r="R555" s="37"/>
      <c r="S555" s="37"/>
      <c r="T555" s="37"/>
      <c r="U555" s="37"/>
      <c r="V555" s="37"/>
    </row>
    <row r="556" spans="9:22" x14ac:dyDescent="0.2">
      <c r="I556" s="38"/>
      <c r="J556" s="38"/>
      <c r="K556" s="38"/>
      <c r="L556" s="38"/>
      <c r="R556" s="37"/>
      <c r="S556" s="37"/>
      <c r="T556" s="37"/>
      <c r="U556" s="37"/>
      <c r="V556" s="37"/>
    </row>
    <row r="557" spans="9:22" x14ac:dyDescent="0.2">
      <c r="I557" s="38"/>
      <c r="J557" s="38"/>
      <c r="K557" s="38"/>
      <c r="L557" s="38"/>
      <c r="R557" s="37"/>
      <c r="S557" s="37"/>
      <c r="T557" s="37"/>
      <c r="U557" s="37"/>
      <c r="V557" s="37"/>
    </row>
    <row r="558" spans="9:22" x14ac:dyDescent="0.2">
      <c r="I558" s="38"/>
      <c r="J558" s="38"/>
      <c r="K558" s="38"/>
      <c r="L558" s="38"/>
      <c r="R558" s="37"/>
      <c r="S558" s="37"/>
      <c r="T558" s="37"/>
      <c r="U558" s="37"/>
      <c r="V558" s="37"/>
    </row>
    <row r="559" spans="9:22" x14ac:dyDescent="0.2">
      <c r="I559" s="38"/>
      <c r="J559" s="38"/>
      <c r="K559" s="38"/>
      <c r="L559" s="38"/>
      <c r="R559" s="37"/>
      <c r="S559" s="37"/>
      <c r="T559" s="37"/>
      <c r="U559" s="37"/>
      <c r="V559" s="37"/>
    </row>
    <row r="560" spans="9:22" x14ac:dyDescent="0.2">
      <c r="I560" s="38"/>
      <c r="J560" s="38"/>
      <c r="K560" s="38"/>
      <c r="L560" s="38"/>
      <c r="R560" s="37"/>
      <c r="S560" s="37"/>
      <c r="T560" s="37"/>
      <c r="U560" s="37"/>
      <c r="V560" s="37"/>
    </row>
    <row r="561" spans="9:22" x14ac:dyDescent="0.2">
      <c r="I561" s="38"/>
      <c r="J561" s="38"/>
      <c r="K561" s="38"/>
      <c r="L561" s="38"/>
      <c r="R561" s="37"/>
      <c r="S561" s="37"/>
      <c r="T561" s="37"/>
      <c r="U561" s="37"/>
      <c r="V561" s="37"/>
    </row>
    <row r="562" spans="9:22" x14ac:dyDescent="0.2">
      <c r="I562" s="38"/>
      <c r="J562" s="38"/>
      <c r="K562" s="38"/>
      <c r="L562" s="38"/>
      <c r="R562" s="37"/>
      <c r="S562" s="37"/>
      <c r="T562" s="37"/>
      <c r="U562" s="37"/>
      <c r="V562" s="37"/>
    </row>
    <row r="563" spans="9:22" x14ac:dyDescent="0.2">
      <c r="I563" s="38"/>
      <c r="J563" s="38"/>
      <c r="K563" s="38"/>
      <c r="L563" s="38"/>
      <c r="R563" s="37"/>
      <c r="S563" s="37"/>
      <c r="T563" s="37"/>
      <c r="U563" s="37"/>
      <c r="V563" s="37"/>
    </row>
    <row r="564" spans="9:22" x14ac:dyDescent="0.2">
      <c r="I564" s="38"/>
      <c r="J564" s="38"/>
      <c r="K564" s="38"/>
      <c r="L564" s="38"/>
      <c r="R564" s="37"/>
      <c r="S564" s="37"/>
      <c r="T564" s="37"/>
      <c r="U564" s="37"/>
      <c r="V564" s="37"/>
    </row>
    <row r="565" spans="9:22" x14ac:dyDescent="0.2">
      <c r="I565" s="38"/>
      <c r="J565" s="38"/>
      <c r="K565" s="38"/>
      <c r="L565" s="38"/>
      <c r="R565" s="37"/>
      <c r="S565" s="37"/>
      <c r="T565" s="37"/>
      <c r="U565" s="37"/>
      <c r="V565" s="37"/>
    </row>
    <row r="566" spans="9:22" x14ac:dyDescent="0.2">
      <c r="I566" s="38"/>
      <c r="J566" s="38"/>
      <c r="K566" s="38"/>
      <c r="L566" s="38"/>
      <c r="R566" s="37"/>
      <c r="S566" s="37"/>
      <c r="T566" s="37"/>
      <c r="U566" s="37"/>
      <c r="V566" s="37"/>
    </row>
    <row r="567" spans="9:22" x14ac:dyDescent="0.2">
      <c r="I567" s="38"/>
      <c r="J567" s="38"/>
      <c r="K567" s="38"/>
      <c r="L567" s="38"/>
      <c r="R567" s="37"/>
      <c r="S567" s="37"/>
      <c r="T567" s="37"/>
      <c r="U567" s="37"/>
      <c r="V567" s="37"/>
    </row>
    <row r="568" spans="9:22" x14ac:dyDescent="0.2">
      <c r="I568" s="38"/>
      <c r="J568" s="38"/>
      <c r="K568" s="38"/>
      <c r="L568" s="38"/>
      <c r="R568" s="37"/>
      <c r="S568" s="37"/>
      <c r="T568" s="37"/>
      <c r="U568" s="37"/>
      <c r="V568" s="37"/>
    </row>
    <row r="569" spans="9:22" x14ac:dyDescent="0.2">
      <c r="I569" s="38"/>
      <c r="J569" s="38"/>
      <c r="K569" s="38"/>
      <c r="L569" s="38"/>
      <c r="R569" s="37"/>
      <c r="S569" s="37"/>
      <c r="T569" s="37"/>
      <c r="U569" s="37"/>
      <c r="V569" s="37"/>
    </row>
    <row r="570" spans="9:22" x14ac:dyDescent="0.2">
      <c r="I570" s="38"/>
      <c r="J570" s="38"/>
      <c r="K570" s="38"/>
      <c r="L570" s="38"/>
      <c r="R570" s="37"/>
      <c r="S570" s="37"/>
      <c r="T570" s="37"/>
      <c r="U570" s="37"/>
      <c r="V570" s="37"/>
    </row>
    <row r="571" spans="9:22" x14ac:dyDescent="0.2">
      <c r="I571" s="38"/>
      <c r="J571" s="38"/>
      <c r="K571" s="38"/>
      <c r="L571" s="38"/>
      <c r="R571" s="37"/>
      <c r="S571" s="37"/>
      <c r="T571" s="37"/>
      <c r="U571" s="37"/>
      <c r="V571" s="37"/>
    </row>
    <row r="572" spans="9:22" x14ac:dyDescent="0.2">
      <c r="I572" s="38"/>
      <c r="J572" s="38"/>
      <c r="K572" s="38"/>
      <c r="L572" s="38"/>
      <c r="R572" s="37"/>
      <c r="S572" s="37"/>
      <c r="T572" s="37"/>
      <c r="U572" s="37"/>
      <c r="V572" s="37"/>
    </row>
    <row r="573" spans="9:22" x14ac:dyDescent="0.2">
      <c r="I573" s="38"/>
      <c r="J573" s="38"/>
      <c r="K573" s="38"/>
      <c r="L573" s="38"/>
      <c r="R573" s="37"/>
      <c r="S573" s="37"/>
      <c r="T573" s="37"/>
      <c r="U573" s="37"/>
      <c r="V573" s="37"/>
    </row>
    <row r="574" spans="9:22" x14ac:dyDescent="0.2">
      <c r="I574" s="38"/>
      <c r="J574" s="38"/>
      <c r="K574" s="38"/>
      <c r="L574" s="38"/>
      <c r="R574" s="37"/>
      <c r="S574" s="37"/>
      <c r="T574" s="37"/>
      <c r="U574" s="37"/>
      <c r="V574" s="37"/>
    </row>
    <row r="575" spans="9:22" x14ac:dyDescent="0.2">
      <c r="I575" s="38"/>
      <c r="J575" s="38"/>
      <c r="K575" s="38"/>
      <c r="L575" s="38"/>
      <c r="R575" s="37"/>
      <c r="S575" s="37"/>
      <c r="T575" s="37"/>
      <c r="U575" s="37"/>
      <c r="V575" s="37"/>
    </row>
    <row r="576" spans="9:22" x14ac:dyDescent="0.2">
      <c r="I576" s="38"/>
      <c r="J576" s="38"/>
      <c r="K576" s="38"/>
      <c r="L576" s="38"/>
      <c r="R576" s="37"/>
      <c r="S576" s="37"/>
      <c r="T576" s="37"/>
      <c r="U576" s="37"/>
      <c r="V576" s="37"/>
    </row>
    <row r="577" spans="9:22" x14ac:dyDescent="0.2">
      <c r="I577" s="38"/>
      <c r="J577" s="38"/>
      <c r="K577" s="38"/>
      <c r="L577" s="38"/>
      <c r="R577" s="37"/>
      <c r="S577" s="37"/>
      <c r="T577" s="37"/>
      <c r="U577" s="37"/>
      <c r="V577" s="37"/>
    </row>
    <row r="578" spans="9:22" x14ac:dyDescent="0.2">
      <c r="I578" s="38"/>
      <c r="J578" s="38"/>
      <c r="K578" s="38"/>
      <c r="L578" s="38"/>
      <c r="R578" s="37"/>
      <c r="S578" s="37"/>
      <c r="T578" s="37"/>
      <c r="U578" s="37"/>
      <c r="V578" s="37"/>
    </row>
    <row r="579" spans="9:22" x14ac:dyDescent="0.2">
      <c r="I579" s="38"/>
      <c r="J579" s="38"/>
      <c r="K579" s="38"/>
      <c r="L579" s="38"/>
      <c r="R579" s="37"/>
      <c r="S579" s="37"/>
      <c r="T579" s="37"/>
      <c r="U579" s="37"/>
      <c r="V579" s="37"/>
    </row>
    <row r="580" spans="9:22" x14ac:dyDescent="0.2">
      <c r="I580" s="38"/>
      <c r="J580" s="38"/>
      <c r="K580" s="38"/>
      <c r="L580" s="38"/>
      <c r="R580" s="37"/>
      <c r="S580" s="37"/>
      <c r="T580" s="37"/>
      <c r="U580" s="37"/>
      <c r="V580" s="37"/>
    </row>
    <row r="581" spans="9:22" x14ac:dyDescent="0.2">
      <c r="I581" s="38"/>
      <c r="J581" s="38"/>
      <c r="K581" s="38"/>
      <c r="L581" s="38"/>
      <c r="R581" s="37"/>
      <c r="S581" s="37"/>
      <c r="T581" s="37"/>
      <c r="U581" s="37"/>
      <c r="V581" s="37"/>
    </row>
    <row r="582" spans="9:22" x14ac:dyDescent="0.2">
      <c r="I582" s="38"/>
      <c r="J582" s="38"/>
      <c r="K582" s="38"/>
      <c r="L582" s="38"/>
      <c r="R582" s="37"/>
      <c r="S582" s="37"/>
      <c r="T582" s="37"/>
      <c r="U582" s="37"/>
      <c r="V582" s="37"/>
    </row>
    <row r="583" spans="9:22" x14ac:dyDescent="0.2">
      <c r="I583" s="38"/>
      <c r="J583" s="38"/>
      <c r="K583" s="38"/>
      <c r="L583" s="38"/>
      <c r="R583" s="37"/>
      <c r="S583" s="37"/>
      <c r="T583" s="37"/>
      <c r="U583" s="37"/>
      <c r="V583" s="37"/>
    </row>
    <row r="584" spans="9:22" x14ac:dyDescent="0.2">
      <c r="I584" s="38"/>
      <c r="J584" s="38"/>
      <c r="K584" s="38"/>
      <c r="L584" s="38"/>
      <c r="R584" s="37"/>
      <c r="S584" s="37"/>
      <c r="T584" s="37"/>
      <c r="U584" s="37"/>
      <c r="V584" s="37"/>
    </row>
    <row r="585" spans="9:22" x14ac:dyDescent="0.2">
      <c r="I585" s="38"/>
      <c r="J585" s="38"/>
      <c r="K585" s="38"/>
      <c r="L585" s="38"/>
      <c r="R585" s="37"/>
      <c r="S585" s="37"/>
      <c r="T585" s="37"/>
      <c r="U585" s="37"/>
      <c r="V585" s="37"/>
    </row>
    <row r="586" spans="9:22" x14ac:dyDescent="0.2">
      <c r="I586" s="38"/>
      <c r="J586" s="38"/>
      <c r="K586" s="38"/>
      <c r="L586" s="38"/>
      <c r="R586" s="37"/>
      <c r="S586" s="37"/>
      <c r="T586" s="37"/>
      <c r="U586" s="37"/>
      <c r="V586" s="37"/>
    </row>
    <row r="587" spans="9:22" x14ac:dyDescent="0.2">
      <c r="I587" s="38"/>
      <c r="J587" s="38"/>
      <c r="K587" s="38"/>
      <c r="L587" s="38"/>
      <c r="R587" s="37"/>
      <c r="S587" s="37"/>
      <c r="T587" s="37"/>
      <c r="U587" s="37"/>
      <c r="V587" s="37"/>
    </row>
    <row r="588" spans="9:22" x14ac:dyDescent="0.2">
      <c r="I588" s="38"/>
      <c r="J588" s="38"/>
      <c r="K588" s="38"/>
      <c r="L588" s="38"/>
      <c r="R588" s="37"/>
      <c r="S588" s="37"/>
      <c r="T588" s="37"/>
      <c r="U588" s="37"/>
      <c r="V588" s="37"/>
    </row>
    <row r="589" spans="9:22" x14ac:dyDescent="0.2">
      <c r="I589" s="38"/>
      <c r="J589" s="38"/>
      <c r="K589" s="38"/>
      <c r="L589" s="38"/>
      <c r="R589" s="37"/>
      <c r="S589" s="37"/>
      <c r="T589" s="37"/>
      <c r="U589" s="37"/>
      <c r="V589" s="37"/>
    </row>
    <row r="590" spans="9:22" x14ac:dyDescent="0.2">
      <c r="I590" s="38"/>
      <c r="J590" s="38"/>
      <c r="K590" s="38"/>
      <c r="L590" s="38"/>
      <c r="R590" s="37"/>
      <c r="S590" s="37"/>
      <c r="T590" s="37"/>
      <c r="U590" s="37"/>
      <c r="V590" s="37"/>
    </row>
    <row r="591" spans="9:22" x14ac:dyDescent="0.2">
      <c r="I591" s="38"/>
      <c r="J591" s="38"/>
      <c r="K591" s="38"/>
      <c r="L591" s="38"/>
      <c r="R591" s="37"/>
      <c r="S591" s="37"/>
      <c r="T591" s="37"/>
      <c r="U591" s="37"/>
      <c r="V591" s="37"/>
    </row>
    <row r="592" spans="9:22" x14ac:dyDescent="0.2">
      <c r="I592" s="38"/>
      <c r="J592" s="38"/>
      <c r="K592" s="38"/>
      <c r="L592" s="38"/>
      <c r="R592" s="37"/>
      <c r="S592" s="37"/>
      <c r="T592" s="37"/>
      <c r="U592" s="37"/>
      <c r="V592" s="37"/>
    </row>
    <row r="593" spans="9:22" x14ac:dyDescent="0.2">
      <c r="I593" s="38"/>
      <c r="J593" s="38"/>
      <c r="K593" s="38"/>
      <c r="L593" s="38"/>
      <c r="R593" s="37"/>
      <c r="S593" s="37"/>
      <c r="T593" s="37"/>
      <c r="U593" s="37"/>
      <c r="V593" s="37"/>
    </row>
    <row r="594" spans="9:22" x14ac:dyDescent="0.2">
      <c r="I594" s="38"/>
      <c r="J594" s="38"/>
      <c r="K594" s="38"/>
      <c r="L594" s="38"/>
      <c r="R594" s="37"/>
      <c r="S594" s="37"/>
      <c r="T594" s="37"/>
      <c r="U594" s="37"/>
      <c r="V594" s="37"/>
    </row>
    <row r="595" spans="9:22" x14ac:dyDescent="0.2">
      <c r="I595" s="38"/>
      <c r="J595" s="38"/>
      <c r="K595" s="38"/>
      <c r="L595" s="38"/>
      <c r="R595" s="37"/>
      <c r="S595" s="37"/>
      <c r="T595" s="37"/>
      <c r="U595" s="37"/>
      <c r="V595" s="37"/>
    </row>
    <row r="596" spans="9:22" x14ac:dyDescent="0.2">
      <c r="I596" s="38"/>
      <c r="J596" s="38"/>
      <c r="K596" s="38"/>
      <c r="L596" s="38"/>
      <c r="R596" s="37"/>
      <c r="S596" s="37"/>
      <c r="T596" s="37"/>
      <c r="U596" s="37"/>
      <c r="V596" s="37"/>
    </row>
    <row r="597" spans="9:22" x14ac:dyDescent="0.2">
      <c r="I597" s="38"/>
      <c r="J597" s="38"/>
      <c r="K597" s="38"/>
      <c r="L597" s="38"/>
      <c r="R597" s="37"/>
      <c r="S597" s="37"/>
      <c r="T597" s="37"/>
      <c r="U597" s="37"/>
      <c r="V597" s="37"/>
    </row>
    <row r="598" spans="9:22" x14ac:dyDescent="0.2">
      <c r="I598" s="38"/>
      <c r="J598" s="38"/>
      <c r="K598" s="38"/>
      <c r="L598" s="38"/>
      <c r="R598" s="37"/>
      <c r="S598" s="37"/>
      <c r="T598" s="37"/>
      <c r="U598" s="37"/>
      <c r="V598" s="37"/>
    </row>
    <row r="599" spans="9:22" x14ac:dyDescent="0.2">
      <c r="I599" s="38"/>
      <c r="J599" s="38"/>
      <c r="K599" s="38"/>
      <c r="L599" s="38"/>
      <c r="R599" s="37"/>
      <c r="S599" s="37"/>
      <c r="T599" s="37"/>
      <c r="U599" s="37"/>
      <c r="V599" s="37"/>
    </row>
    <row r="600" spans="9:22" x14ac:dyDescent="0.2">
      <c r="I600" s="38"/>
      <c r="J600" s="38"/>
      <c r="K600" s="38"/>
      <c r="L600" s="38"/>
      <c r="R600" s="37"/>
      <c r="S600" s="37"/>
      <c r="T600" s="37"/>
      <c r="U600" s="37"/>
      <c r="V600" s="37"/>
    </row>
    <row r="601" spans="9:22" x14ac:dyDescent="0.2">
      <c r="I601" s="38"/>
      <c r="J601" s="38"/>
      <c r="K601" s="38"/>
      <c r="L601" s="38"/>
      <c r="R601" s="37"/>
      <c r="S601" s="37"/>
      <c r="T601" s="37"/>
      <c r="U601" s="37"/>
      <c r="V601" s="37"/>
    </row>
    <row r="602" spans="9:22" x14ac:dyDescent="0.2">
      <c r="I602" s="38"/>
      <c r="J602" s="38"/>
      <c r="K602" s="38"/>
      <c r="L602" s="38"/>
      <c r="R602" s="37"/>
      <c r="S602" s="37"/>
      <c r="T602" s="37"/>
      <c r="U602" s="37"/>
      <c r="V602" s="37"/>
    </row>
    <row r="603" spans="9:22" x14ac:dyDescent="0.2">
      <c r="I603" s="38"/>
      <c r="J603" s="38"/>
      <c r="K603" s="38"/>
      <c r="L603" s="38"/>
      <c r="R603" s="37"/>
      <c r="S603" s="37"/>
      <c r="T603" s="37"/>
      <c r="U603" s="37"/>
      <c r="V603" s="37"/>
    </row>
    <row r="604" spans="9:22" x14ac:dyDescent="0.2">
      <c r="I604" s="38"/>
      <c r="J604" s="38"/>
      <c r="K604" s="38"/>
      <c r="L604" s="38"/>
      <c r="R604" s="37"/>
      <c r="S604" s="37"/>
      <c r="T604" s="37"/>
      <c r="U604" s="37"/>
      <c r="V604" s="37"/>
    </row>
    <row r="605" spans="9:22" x14ac:dyDescent="0.2">
      <c r="I605" s="38"/>
      <c r="J605" s="38"/>
      <c r="K605" s="38"/>
      <c r="L605" s="38"/>
      <c r="R605" s="37"/>
      <c r="S605" s="37"/>
      <c r="T605" s="37"/>
      <c r="U605" s="37"/>
      <c r="V605" s="37"/>
    </row>
    <row r="606" spans="9:22" x14ac:dyDescent="0.2">
      <c r="I606" s="38"/>
      <c r="J606" s="38"/>
      <c r="K606" s="38"/>
      <c r="L606" s="38"/>
      <c r="R606" s="37"/>
      <c r="S606" s="37"/>
      <c r="T606" s="37"/>
      <c r="U606" s="37"/>
      <c r="V606" s="37"/>
    </row>
    <row r="607" spans="9:22" x14ac:dyDescent="0.2">
      <c r="I607" s="38"/>
      <c r="J607" s="38"/>
      <c r="K607" s="38"/>
      <c r="L607" s="38"/>
      <c r="R607" s="37"/>
      <c r="S607" s="37"/>
      <c r="T607" s="37"/>
      <c r="U607" s="37"/>
      <c r="V607" s="37"/>
    </row>
    <row r="608" spans="9:22" x14ac:dyDescent="0.2">
      <c r="I608" s="38"/>
      <c r="J608" s="38"/>
      <c r="K608" s="38"/>
      <c r="L608" s="38"/>
      <c r="R608" s="37"/>
      <c r="S608" s="37"/>
      <c r="T608" s="37"/>
      <c r="U608" s="37"/>
      <c r="V608" s="37"/>
    </row>
    <row r="609" spans="9:22" x14ac:dyDescent="0.2">
      <c r="I609" s="38"/>
      <c r="J609" s="38"/>
      <c r="K609" s="38"/>
      <c r="L609" s="38"/>
      <c r="R609" s="37"/>
      <c r="S609" s="37"/>
      <c r="T609" s="37"/>
      <c r="U609" s="37"/>
      <c r="V609" s="37"/>
    </row>
    <row r="610" spans="9:22" x14ac:dyDescent="0.2">
      <c r="I610" s="38"/>
      <c r="J610" s="38"/>
      <c r="K610" s="38"/>
      <c r="L610" s="38"/>
      <c r="R610" s="37"/>
      <c r="S610" s="37"/>
      <c r="T610" s="37"/>
      <c r="U610" s="37"/>
      <c r="V610" s="37"/>
    </row>
    <row r="611" spans="9:22" x14ac:dyDescent="0.2">
      <c r="I611" s="38"/>
      <c r="J611" s="38"/>
      <c r="K611" s="38"/>
      <c r="L611" s="38"/>
      <c r="R611" s="37"/>
      <c r="S611" s="37"/>
      <c r="T611" s="37"/>
      <c r="U611" s="37"/>
      <c r="V611" s="37"/>
    </row>
    <row r="612" spans="9:22" x14ac:dyDescent="0.2">
      <c r="I612" s="38"/>
      <c r="J612" s="38"/>
      <c r="K612" s="38"/>
      <c r="L612" s="38"/>
      <c r="R612" s="37"/>
      <c r="S612" s="37"/>
      <c r="T612" s="37"/>
      <c r="U612" s="37"/>
      <c r="V612" s="37"/>
    </row>
    <row r="613" spans="9:22" x14ac:dyDescent="0.2">
      <c r="I613" s="38"/>
      <c r="J613" s="38"/>
      <c r="K613" s="38"/>
      <c r="L613" s="38"/>
      <c r="R613" s="37"/>
      <c r="S613" s="37"/>
      <c r="T613" s="37"/>
      <c r="U613" s="37"/>
      <c r="V613" s="37"/>
    </row>
    <row r="614" spans="9:22" x14ac:dyDescent="0.2">
      <c r="I614" s="38"/>
      <c r="J614" s="38"/>
      <c r="K614" s="38"/>
      <c r="L614" s="38"/>
      <c r="R614" s="37"/>
      <c r="S614" s="37"/>
      <c r="T614" s="37"/>
      <c r="U614" s="37"/>
      <c r="V614" s="37"/>
    </row>
    <row r="615" spans="9:22" x14ac:dyDescent="0.2">
      <c r="I615" s="38"/>
      <c r="J615" s="38"/>
      <c r="K615" s="38"/>
      <c r="L615" s="38"/>
      <c r="R615" s="37"/>
      <c r="S615" s="37"/>
      <c r="T615" s="37"/>
      <c r="U615" s="37"/>
      <c r="V615" s="37"/>
    </row>
    <row r="616" spans="9:22" x14ac:dyDescent="0.2">
      <c r="I616" s="38"/>
      <c r="J616" s="38"/>
      <c r="K616" s="38"/>
      <c r="L616" s="38"/>
      <c r="R616" s="37"/>
      <c r="S616" s="37"/>
      <c r="T616" s="37"/>
      <c r="U616" s="37"/>
      <c r="V616" s="37"/>
    </row>
    <row r="617" spans="9:22" x14ac:dyDescent="0.2">
      <c r="I617" s="38"/>
      <c r="J617" s="38"/>
      <c r="K617" s="38"/>
      <c r="L617" s="38"/>
      <c r="R617" s="37"/>
      <c r="S617" s="37"/>
      <c r="T617" s="37"/>
      <c r="U617" s="37"/>
      <c r="V617" s="37"/>
    </row>
    <row r="618" spans="9:22" x14ac:dyDescent="0.2">
      <c r="I618" s="38"/>
      <c r="J618" s="38"/>
      <c r="K618" s="38"/>
      <c r="L618" s="38"/>
      <c r="R618" s="37"/>
      <c r="S618" s="37"/>
      <c r="T618" s="37"/>
      <c r="U618" s="37"/>
      <c r="V618" s="37"/>
    </row>
    <row r="619" spans="9:22" x14ac:dyDescent="0.2">
      <c r="I619" s="38"/>
      <c r="J619" s="38"/>
      <c r="K619" s="38"/>
      <c r="L619" s="38"/>
      <c r="R619" s="37"/>
      <c r="S619" s="37"/>
      <c r="T619" s="37"/>
      <c r="U619" s="37"/>
      <c r="V619" s="37"/>
    </row>
    <row r="620" spans="9:22" x14ac:dyDescent="0.2">
      <c r="I620" s="38"/>
      <c r="J620" s="38"/>
      <c r="K620" s="38"/>
      <c r="L620" s="38"/>
      <c r="R620" s="37"/>
      <c r="S620" s="37"/>
      <c r="T620" s="37"/>
      <c r="U620" s="37"/>
      <c r="V620" s="37"/>
    </row>
    <row r="621" spans="9:22" x14ac:dyDescent="0.2">
      <c r="I621" s="38"/>
      <c r="J621" s="38"/>
      <c r="K621" s="38"/>
      <c r="L621" s="38"/>
      <c r="R621" s="37"/>
      <c r="S621" s="37"/>
      <c r="T621" s="37"/>
      <c r="U621" s="37"/>
      <c r="V621" s="37"/>
    </row>
    <row r="622" spans="9:22" x14ac:dyDescent="0.2">
      <c r="I622" s="38"/>
      <c r="J622" s="38"/>
      <c r="K622" s="38"/>
      <c r="L622" s="38"/>
      <c r="R622" s="37"/>
      <c r="S622" s="37"/>
      <c r="T622" s="37"/>
      <c r="U622" s="37"/>
      <c r="V622" s="37"/>
    </row>
    <row r="623" spans="9:22" x14ac:dyDescent="0.2">
      <c r="I623" s="38"/>
      <c r="J623" s="38"/>
      <c r="K623" s="38"/>
      <c r="L623" s="38"/>
      <c r="R623" s="37"/>
      <c r="S623" s="37"/>
      <c r="T623" s="37"/>
      <c r="U623" s="37"/>
      <c r="V623" s="37"/>
    </row>
    <row r="624" spans="9:22" x14ac:dyDescent="0.2">
      <c r="I624" s="38"/>
      <c r="J624" s="38"/>
      <c r="K624" s="38"/>
      <c r="L624" s="38"/>
      <c r="R624" s="37"/>
      <c r="S624" s="37"/>
      <c r="T624" s="37"/>
      <c r="U624" s="37"/>
      <c r="V624" s="37"/>
    </row>
    <row r="625" spans="9:22" x14ac:dyDescent="0.2">
      <c r="I625" s="38"/>
      <c r="J625" s="38"/>
      <c r="K625" s="38"/>
      <c r="L625" s="38"/>
      <c r="R625" s="37"/>
      <c r="S625" s="37"/>
      <c r="T625" s="37"/>
      <c r="U625" s="37"/>
      <c r="V625" s="37"/>
    </row>
    <row r="626" spans="9:22" x14ac:dyDescent="0.2">
      <c r="I626" s="38"/>
      <c r="J626" s="38"/>
      <c r="K626" s="38"/>
      <c r="L626" s="38"/>
      <c r="R626" s="37"/>
      <c r="S626" s="37"/>
      <c r="T626" s="37"/>
      <c r="U626" s="37"/>
      <c r="V626" s="37"/>
    </row>
    <row r="627" spans="9:22" x14ac:dyDescent="0.2">
      <c r="I627" s="38"/>
      <c r="J627" s="38"/>
      <c r="K627" s="38"/>
      <c r="L627" s="38"/>
      <c r="R627" s="37"/>
      <c r="S627" s="37"/>
      <c r="T627" s="37"/>
      <c r="U627" s="37"/>
      <c r="V627" s="37"/>
    </row>
    <row r="628" spans="9:22" x14ac:dyDescent="0.2">
      <c r="I628" s="38"/>
      <c r="J628" s="38"/>
      <c r="K628" s="38"/>
      <c r="L628" s="38"/>
      <c r="R628" s="37"/>
      <c r="S628" s="37"/>
      <c r="T628" s="37"/>
      <c r="U628" s="37"/>
      <c r="V628" s="37"/>
    </row>
    <row r="629" spans="9:22" x14ac:dyDescent="0.2">
      <c r="I629" s="38"/>
      <c r="J629" s="38"/>
      <c r="K629" s="38"/>
      <c r="L629" s="38"/>
      <c r="R629" s="37"/>
      <c r="S629" s="37"/>
      <c r="T629" s="37"/>
      <c r="U629" s="37"/>
      <c r="V629" s="37"/>
    </row>
    <row r="630" spans="9:22" x14ac:dyDescent="0.2">
      <c r="I630" s="38"/>
      <c r="J630" s="38"/>
      <c r="K630" s="38"/>
      <c r="L630" s="38"/>
      <c r="R630" s="37"/>
      <c r="S630" s="37"/>
      <c r="T630" s="37"/>
      <c r="U630" s="37"/>
      <c r="V630" s="37"/>
    </row>
    <row r="631" spans="9:22" x14ac:dyDescent="0.2">
      <c r="I631" s="38"/>
      <c r="J631" s="38"/>
      <c r="K631" s="38"/>
      <c r="L631" s="38"/>
      <c r="R631" s="37"/>
      <c r="S631" s="37"/>
      <c r="T631" s="37"/>
      <c r="U631" s="37"/>
      <c r="V631" s="37"/>
    </row>
    <row r="632" spans="9:22" x14ac:dyDescent="0.2">
      <c r="I632" s="38"/>
      <c r="J632" s="38"/>
      <c r="K632" s="38"/>
      <c r="L632" s="38"/>
      <c r="R632" s="37"/>
      <c r="S632" s="37"/>
      <c r="T632" s="37"/>
      <c r="U632" s="37"/>
      <c r="V632" s="37"/>
    </row>
    <row r="633" spans="9:22" x14ac:dyDescent="0.2">
      <c r="I633" s="38"/>
      <c r="J633" s="38"/>
      <c r="K633" s="38"/>
      <c r="L633" s="38"/>
      <c r="R633" s="37"/>
      <c r="S633" s="37"/>
      <c r="T633" s="37"/>
      <c r="U633" s="37"/>
      <c r="V633" s="37"/>
    </row>
    <row r="634" spans="9:22" x14ac:dyDescent="0.2">
      <c r="I634" s="38"/>
      <c r="J634" s="38"/>
      <c r="K634" s="38"/>
      <c r="L634" s="38"/>
      <c r="R634" s="37"/>
      <c r="S634" s="37"/>
      <c r="T634" s="37"/>
      <c r="U634" s="37"/>
      <c r="V634" s="37"/>
    </row>
    <row r="635" spans="9:22" x14ac:dyDescent="0.2">
      <c r="I635" s="38"/>
      <c r="J635" s="38"/>
      <c r="K635" s="38"/>
      <c r="L635" s="38"/>
      <c r="R635" s="37"/>
      <c r="S635" s="37"/>
      <c r="T635" s="37"/>
      <c r="U635" s="37"/>
      <c r="V635" s="37"/>
    </row>
    <row r="636" spans="9:22" x14ac:dyDescent="0.2">
      <c r="I636" s="38"/>
      <c r="J636" s="38"/>
      <c r="K636" s="38"/>
      <c r="L636" s="38"/>
      <c r="R636" s="37"/>
      <c r="S636" s="37"/>
      <c r="T636" s="37"/>
      <c r="U636" s="37"/>
      <c r="V636" s="37"/>
    </row>
    <row r="637" spans="9:22" x14ac:dyDescent="0.2">
      <c r="I637" s="38"/>
      <c r="J637" s="38"/>
      <c r="K637" s="38"/>
      <c r="L637" s="38"/>
      <c r="R637" s="37"/>
      <c r="S637" s="37"/>
      <c r="T637" s="37"/>
      <c r="U637" s="37"/>
      <c r="V637" s="37"/>
    </row>
    <row r="638" spans="9:22" x14ac:dyDescent="0.2">
      <c r="I638" s="38"/>
      <c r="J638" s="38"/>
      <c r="K638" s="38"/>
      <c r="L638" s="38"/>
      <c r="R638" s="37"/>
      <c r="S638" s="37"/>
      <c r="T638" s="37"/>
      <c r="U638" s="37"/>
      <c r="V638" s="37"/>
    </row>
    <row r="639" spans="9:22" x14ac:dyDescent="0.2">
      <c r="I639" s="38"/>
      <c r="J639" s="38"/>
      <c r="K639" s="38"/>
      <c r="L639" s="38"/>
      <c r="R639" s="37"/>
      <c r="S639" s="37"/>
      <c r="T639" s="37"/>
      <c r="U639" s="37"/>
      <c r="V639" s="37"/>
    </row>
    <row r="640" spans="9:22" x14ac:dyDescent="0.2">
      <c r="I640" s="38"/>
      <c r="J640" s="38"/>
      <c r="K640" s="38"/>
      <c r="L640" s="38"/>
      <c r="R640" s="37"/>
      <c r="S640" s="37"/>
      <c r="T640" s="37"/>
      <c r="U640" s="37"/>
      <c r="V640" s="37"/>
    </row>
    <row r="641" spans="9:22" x14ac:dyDescent="0.2">
      <c r="I641" s="38"/>
      <c r="J641" s="38"/>
      <c r="K641" s="38"/>
      <c r="L641" s="38"/>
      <c r="R641" s="37"/>
      <c r="S641" s="37"/>
      <c r="T641" s="37"/>
      <c r="U641" s="37"/>
      <c r="V641" s="37"/>
    </row>
    <row r="642" spans="9:22" x14ac:dyDescent="0.2">
      <c r="I642" s="38"/>
      <c r="J642" s="38"/>
      <c r="K642" s="38"/>
      <c r="L642" s="38"/>
      <c r="R642" s="37"/>
      <c r="S642" s="37"/>
      <c r="T642" s="37"/>
      <c r="U642" s="37"/>
      <c r="V642" s="37"/>
    </row>
    <row r="643" spans="9:22" x14ac:dyDescent="0.2">
      <c r="I643" s="38"/>
      <c r="J643" s="38"/>
      <c r="K643" s="38"/>
      <c r="L643" s="38"/>
      <c r="R643" s="37"/>
      <c r="S643" s="37"/>
      <c r="T643" s="37"/>
      <c r="U643" s="37"/>
      <c r="V643" s="37"/>
    </row>
    <row r="644" spans="9:22" x14ac:dyDescent="0.2">
      <c r="I644" s="38"/>
      <c r="J644" s="38"/>
      <c r="K644" s="38"/>
      <c r="L644" s="38"/>
      <c r="R644" s="37"/>
      <c r="S644" s="37"/>
      <c r="T644" s="37"/>
      <c r="U644" s="37"/>
      <c r="V644" s="37"/>
    </row>
    <row r="645" spans="9:22" x14ac:dyDescent="0.2">
      <c r="I645" s="38"/>
      <c r="J645" s="38"/>
      <c r="K645" s="38"/>
      <c r="L645" s="38"/>
      <c r="R645" s="37"/>
      <c r="S645" s="37"/>
      <c r="T645" s="37"/>
      <c r="U645" s="37"/>
      <c r="V645" s="37"/>
    </row>
    <row r="646" spans="9:22" x14ac:dyDescent="0.2">
      <c r="I646" s="38"/>
      <c r="J646" s="38"/>
      <c r="K646" s="38"/>
      <c r="L646" s="38"/>
      <c r="R646" s="37"/>
      <c r="S646" s="37"/>
      <c r="T646" s="37"/>
      <c r="U646" s="37"/>
      <c r="V646" s="37"/>
    </row>
    <row r="647" spans="9:22" x14ac:dyDescent="0.2">
      <c r="I647" s="38"/>
      <c r="J647" s="38"/>
      <c r="K647" s="38"/>
      <c r="L647" s="38"/>
      <c r="R647" s="37"/>
      <c r="S647" s="37"/>
      <c r="T647" s="37"/>
      <c r="U647" s="37"/>
      <c r="V647" s="37"/>
    </row>
    <row r="648" spans="9:22" x14ac:dyDescent="0.2">
      <c r="I648" s="38"/>
      <c r="J648" s="38"/>
      <c r="K648" s="38"/>
      <c r="L648" s="38"/>
      <c r="R648" s="37"/>
      <c r="S648" s="37"/>
      <c r="T648" s="37"/>
      <c r="U648" s="37"/>
      <c r="V648" s="37"/>
    </row>
    <row r="649" spans="9:22" x14ac:dyDescent="0.2">
      <c r="I649" s="38"/>
      <c r="J649" s="38"/>
      <c r="K649" s="38"/>
      <c r="L649" s="38"/>
      <c r="R649" s="37"/>
      <c r="S649" s="37"/>
      <c r="T649" s="37"/>
      <c r="U649" s="37"/>
      <c r="V649" s="37"/>
    </row>
    <row r="650" spans="9:22" x14ac:dyDescent="0.2">
      <c r="I650" s="38"/>
      <c r="J650" s="38"/>
      <c r="K650" s="38"/>
      <c r="L650" s="38"/>
      <c r="R650" s="37"/>
      <c r="S650" s="37"/>
      <c r="T650" s="37"/>
      <c r="U650" s="37"/>
      <c r="V650" s="37"/>
    </row>
    <row r="651" spans="9:22" x14ac:dyDescent="0.2">
      <c r="I651" s="38"/>
      <c r="J651" s="38"/>
      <c r="K651" s="38"/>
      <c r="L651" s="38"/>
      <c r="R651" s="37"/>
      <c r="S651" s="37"/>
      <c r="T651" s="37"/>
      <c r="U651" s="37"/>
      <c r="V651" s="37"/>
    </row>
    <row r="652" spans="9:22" x14ac:dyDescent="0.2">
      <c r="I652" s="38"/>
      <c r="J652" s="38"/>
      <c r="K652" s="38"/>
      <c r="L652" s="38"/>
      <c r="R652" s="37"/>
      <c r="S652" s="37"/>
      <c r="T652" s="37"/>
      <c r="U652" s="37"/>
      <c r="V652" s="37"/>
    </row>
    <row r="653" spans="9:22" x14ac:dyDescent="0.2">
      <c r="I653" s="38"/>
      <c r="J653" s="38"/>
      <c r="K653" s="38"/>
      <c r="L653" s="38"/>
      <c r="R653" s="37"/>
      <c r="S653" s="37"/>
      <c r="T653" s="37"/>
      <c r="U653" s="37"/>
      <c r="V653" s="37"/>
    </row>
    <row r="654" spans="9:22" x14ac:dyDescent="0.2">
      <c r="I654" s="38"/>
      <c r="J654" s="38"/>
      <c r="K654" s="38"/>
      <c r="L654" s="38"/>
      <c r="R654" s="37"/>
      <c r="S654" s="37"/>
      <c r="T654" s="37"/>
      <c r="U654" s="37"/>
      <c r="V654" s="37"/>
    </row>
    <row r="655" spans="9:22" x14ac:dyDescent="0.2">
      <c r="I655" s="38"/>
      <c r="J655" s="38"/>
      <c r="K655" s="38"/>
      <c r="L655" s="38"/>
      <c r="R655" s="37"/>
      <c r="S655" s="37"/>
      <c r="T655" s="37"/>
      <c r="U655" s="37"/>
      <c r="V655" s="37"/>
    </row>
    <row r="656" spans="9:22" x14ac:dyDescent="0.2">
      <c r="I656" s="38"/>
      <c r="J656" s="38"/>
      <c r="K656" s="38"/>
      <c r="L656" s="38"/>
      <c r="R656" s="37"/>
      <c r="S656" s="37"/>
      <c r="T656" s="37"/>
      <c r="U656" s="37"/>
      <c r="V656" s="37"/>
    </row>
    <row r="657" spans="9:22" x14ac:dyDescent="0.2">
      <c r="I657" s="38"/>
      <c r="J657" s="38"/>
      <c r="K657" s="38"/>
      <c r="L657" s="38"/>
      <c r="R657" s="37"/>
      <c r="S657" s="37"/>
      <c r="T657" s="37"/>
      <c r="U657" s="37"/>
      <c r="V657" s="37"/>
    </row>
    <row r="658" spans="9:22" x14ac:dyDescent="0.2">
      <c r="I658" s="38"/>
      <c r="J658" s="38"/>
      <c r="K658" s="38"/>
      <c r="L658" s="38"/>
      <c r="R658" s="37"/>
      <c r="S658" s="37"/>
      <c r="T658" s="37"/>
      <c r="U658" s="37"/>
      <c r="V658" s="37"/>
    </row>
    <row r="659" spans="9:22" x14ac:dyDescent="0.2">
      <c r="I659" s="38"/>
      <c r="J659" s="38"/>
      <c r="K659" s="38"/>
      <c r="L659" s="38"/>
      <c r="R659" s="37"/>
      <c r="S659" s="37"/>
      <c r="T659" s="37"/>
      <c r="U659" s="37"/>
      <c r="V659" s="37"/>
    </row>
    <row r="660" spans="9:22" x14ac:dyDescent="0.2">
      <c r="I660" s="38"/>
      <c r="J660" s="38"/>
      <c r="K660" s="38"/>
      <c r="L660" s="38"/>
      <c r="R660" s="37"/>
      <c r="S660" s="37"/>
      <c r="T660" s="37"/>
      <c r="U660" s="37"/>
      <c r="V660" s="37"/>
    </row>
    <row r="661" spans="9:22" x14ac:dyDescent="0.2">
      <c r="I661" s="38"/>
      <c r="J661" s="38"/>
      <c r="K661" s="38"/>
      <c r="L661" s="38"/>
      <c r="R661" s="37"/>
      <c r="S661" s="37"/>
      <c r="T661" s="37"/>
      <c r="U661" s="37"/>
      <c r="V661" s="37"/>
    </row>
    <row r="662" spans="9:22" x14ac:dyDescent="0.2">
      <c r="I662" s="38"/>
      <c r="J662" s="38"/>
      <c r="K662" s="38"/>
      <c r="L662" s="38"/>
      <c r="R662" s="37"/>
      <c r="S662" s="37"/>
      <c r="T662" s="37"/>
      <c r="U662" s="37"/>
      <c r="V662" s="37"/>
    </row>
    <row r="663" spans="9:22" x14ac:dyDescent="0.2">
      <c r="I663" s="38"/>
      <c r="J663" s="38"/>
      <c r="K663" s="38"/>
      <c r="L663" s="38"/>
      <c r="R663" s="37"/>
      <c r="S663" s="37"/>
      <c r="T663" s="37"/>
      <c r="U663" s="37"/>
      <c r="V663" s="37"/>
    </row>
    <row r="664" spans="9:22" x14ac:dyDescent="0.2">
      <c r="I664" s="38"/>
      <c r="J664" s="38"/>
      <c r="K664" s="38"/>
      <c r="L664" s="38"/>
      <c r="R664" s="37"/>
      <c r="S664" s="37"/>
      <c r="T664" s="37"/>
      <c r="U664" s="37"/>
      <c r="V664" s="37"/>
    </row>
    <row r="665" spans="9:22" x14ac:dyDescent="0.2">
      <c r="I665" s="38"/>
      <c r="J665" s="38"/>
      <c r="K665" s="38"/>
      <c r="L665" s="38"/>
      <c r="R665" s="37"/>
      <c r="S665" s="37"/>
      <c r="T665" s="37"/>
      <c r="U665" s="37"/>
      <c r="V665" s="37"/>
    </row>
    <row r="666" spans="9:22" x14ac:dyDescent="0.2">
      <c r="I666" s="38"/>
      <c r="J666" s="38"/>
      <c r="K666" s="38"/>
      <c r="L666" s="38"/>
      <c r="R666" s="37"/>
      <c r="S666" s="37"/>
      <c r="T666" s="37"/>
      <c r="U666" s="37"/>
      <c r="V666" s="37"/>
    </row>
    <row r="667" spans="9:22" x14ac:dyDescent="0.2">
      <c r="I667" s="38"/>
      <c r="J667" s="38"/>
      <c r="K667" s="38"/>
      <c r="L667" s="38"/>
      <c r="R667" s="37"/>
      <c r="S667" s="37"/>
      <c r="T667" s="37"/>
      <c r="U667" s="37"/>
      <c r="V667" s="37"/>
    </row>
    <row r="668" spans="9:22" x14ac:dyDescent="0.2">
      <c r="I668" s="38"/>
      <c r="J668" s="38"/>
      <c r="K668" s="38"/>
      <c r="L668" s="38"/>
      <c r="R668" s="37"/>
      <c r="S668" s="37"/>
      <c r="T668" s="37"/>
      <c r="U668" s="37"/>
      <c r="V668" s="37"/>
    </row>
    <row r="669" spans="9:22" x14ac:dyDescent="0.2">
      <c r="I669" s="38"/>
      <c r="J669" s="38"/>
      <c r="K669" s="38"/>
      <c r="L669" s="38"/>
      <c r="R669" s="37"/>
      <c r="S669" s="37"/>
      <c r="T669" s="37"/>
      <c r="U669" s="37"/>
      <c r="V669" s="37"/>
    </row>
    <row r="670" spans="9:22" x14ac:dyDescent="0.2">
      <c r="I670" s="38"/>
      <c r="J670" s="38"/>
      <c r="K670" s="38"/>
      <c r="L670" s="38"/>
      <c r="R670" s="37"/>
      <c r="S670" s="37"/>
      <c r="T670" s="37"/>
      <c r="U670" s="37"/>
      <c r="V670" s="37"/>
    </row>
    <row r="671" spans="9:22" x14ac:dyDescent="0.2">
      <c r="I671" s="38"/>
      <c r="J671" s="38"/>
      <c r="K671" s="38"/>
      <c r="L671" s="38"/>
      <c r="R671" s="37"/>
      <c r="S671" s="37"/>
      <c r="T671" s="37"/>
      <c r="U671" s="37"/>
      <c r="V671" s="37"/>
    </row>
    <row r="672" spans="9:22" x14ac:dyDescent="0.2">
      <c r="I672" s="38"/>
      <c r="J672" s="38"/>
      <c r="K672" s="38"/>
      <c r="L672" s="38"/>
      <c r="R672" s="37"/>
      <c r="S672" s="37"/>
      <c r="T672" s="37"/>
      <c r="U672" s="37"/>
      <c r="V672" s="37"/>
    </row>
    <row r="673" spans="9:22" x14ac:dyDescent="0.2">
      <c r="I673" s="38"/>
      <c r="J673" s="38"/>
      <c r="K673" s="38"/>
      <c r="L673" s="38"/>
      <c r="R673" s="37"/>
      <c r="S673" s="37"/>
      <c r="T673" s="37"/>
      <c r="U673" s="37"/>
      <c r="V673" s="37"/>
    </row>
    <row r="674" spans="9:22" x14ac:dyDescent="0.2">
      <c r="I674" s="38"/>
      <c r="J674" s="38"/>
      <c r="K674" s="38"/>
      <c r="L674" s="38"/>
      <c r="R674" s="37"/>
      <c r="S674" s="37"/>
      <c r="T674" s="37"/>
      <c r="U674" s="37"/>
      <c r="V674" s="37"/>
    </row>
    <row r="675" spans="9:22" x14ac:dyDescent="0.2">
      <c r="I675" s="38"/>
      <c r="J675" s="38"/>
      <c r="K675" s="38"/>
      <c r="L675" s="38"/>
      <c r="R675" s="37"/>
      <c r="S675" s="37"/>
      <c r="T675" s="37"/>
      <c r="U675" s="37"/>
      <c r="V675" s="37"/>
    </row>
    <row r="676" spans="9:22" x14ac:dyDescent="0.2">
      <c r="I676" s="38"/>
      <c r="J676" s="38"/>
      <c r="K676" s="38"/>
      <c r="L676" s="38"/>
      <c r="R676" s="37"/>
      <c r="S676" s="37"/>
      <c r="T676" s="37"/>
      <c r="U676" s="37"/>
      <c r="V676" s="37"/>
    </row>
    <row r="677" spans="9:22" x14ac:dyDescent="0.2">
      <c r="I677" s="38"/>
      <c r="J677" s="38"/>
      <c r="K677" s="38"/>
      <c r="L677" s="38"/>
      <c r="R677" s="37"/>
      <c r="S677" s="37"/>
      <c r="T677" s="37"/>
      <c r="U677" s="37"/>
      <c r="V677" s="37"/>
    </row>
    <row r="678" spans="9:22" x14ac:dyDescent="0.2">
      <c r="I678" s="38"/>
      <c r="J678" s="38"/>
      <c r="K678" s="38"/>
      <c r="L678" s="38"/>
      <c r="R678" s="37"/>
      <c r="S678" s="37"/>
      <c r="T678" s="37"/>
      <c r="U678" s="37"/>
      <c r="V678" s="37"/>
    </row>
    <row r="679" spans="9:22" x14ac:dyDescent="0.2">
      <c r="I679" s="38"/>
      <c r="J679" s="38"/>
      <c r="K679" s="38"/>
      <c r="L679" s="38"/>
      <c r="R679" s="37"/>
      <c r="S679" s="37"/>
      <c r="T679" s="37"/>
      <c r="U679" s="37"/>
      <c r="V679" s="37"/>
    </row>
    <row r="680" spans="9:22" x14ac:dyDescent="0.2">
      <c r="I680" s="38"/>
      <c r="J680" s="38"/>
      <c r="K680" s="38"/>
      <c r="L680" s="38"/>
      <c r="R680" s="37"/>
      <c r="S680" s="37"/>
      <c r="T680" s="37"/>
      <c r="U680" s="37"/>
      <c r="V680" s="37"/>
    </row>
    <row r="681" spans="9:22" x14ac:dyDescent="0.2">
      <c r="I681" s="38"/>
      <c r="J681" s="38"/>
      <c r="K681" s="38"/>
      <c r="L681" s="38"/>
      <c r="R681" s="37"/>
      <c r="S681" s="37"/>
      <c r="T681" s="37"/>
      <c r="U681" s="37"/>
      <c r="V681" s="37"/>
    </row>
    <row r="682" spans="9:22" x14ac:dyDescent="0.2">
      <c r="I682" s="38"/>
      <c r="J682" s="38"/>
      <c r="K682" s="38"/>
      <c r="L682" s="38"/>
      <c r="R682" s="37"/>
      <c r="S682" s="37"/>
      <c r="T682" s="37"/>
      <c r="U682" s="37"/>
      <c r="V682" s="37"/>
    </row>
    <row r="683" spans="9:22" x14ac:dyDescent="0.2">
      <c r="I683" s="38"/>
      <c r="J683" s="38"/>
      <c r="K683" s="38"/>
      <c r="L683" s="38"/>
      <c r="R683" s="37"/>
      <c r="S683" s="37"/>
      <c r="T683" s="37"/>
      <c r="U683" s="37"/>
      <c r="V683" s="37"/>
    </row>
    <row r="684" spans="9:22" x14ac:dyDescent="0.2">
      <c r="I684" s="38"/>
      <c r="J684" s="38"/>
      <c r="K684" s="38"/>
      <c r="L684" s="38"/>
      <c r="R684" s="37"/>
      <c r="S684" s="37"/>
      <c r="T684" s="37"/>
      <c r="U684" s="37"/>
      <c r="V684" s="37"/>
    </row>
    <row r="685" spans="9:22" x14ac:dyDescent="0.2">
      <c r="I685" s="38"/>
      <c r="J685" s="38"/>
      <c r="K685" s="38"/>
      <c r="L685" s="38"/>
      <c r="R685" s="37"/>
      <c r="S685" s="37"/>
      <c r="T685" s="37"/>
      <c r="U685" s="37"/>
      <c r="V685" s="37"/>
    </row>
    <row r="686" spans="9:22" x14ac:dyDescent="0.2">
      <c r="I686" s="38"/>
      <c r="J686" s="38"/>
      <c r="K686" s="38"/>
      <c r="L686" s="38"/>
      <c r="R686" s="37"/>
      <c r="S686" s="37"/>
      <c r="T686" s="37"/>
      <c r="U686" s="37"/>
      <c r="V686" s="37"/>
    </row>
    <row r="687" spans="9:22" x14ac:dyDescent="0.2">
      <c r="I687" s="38"/>
      <c r="J687" s="38"/>
      <c r="K687" s="38"/>
      <c r="L687" s="38"/>
      <c r="R687" s="37"/>
      <c r="S687" s="37"/>
      <c r="T687" s="37"/>
      <c r="U687" s="37"/>
      <c r="V687" s="37"/>
    </row>
    <row r="688" spans="9:22" x14ac:dyDescent="0.2">
      <c r="I688" s="38"/>
      <c r="J688" s="38"/>
      <c r="K688" s="38"/>
      <c r="L688" s="38"/>
      <c r="R688" s="37"/>
      <c r="S688" s="37"/>
      <c r="T688" s="37"/>
      <c r="U688" s="37"/>
      <c r="V688" s="37"/>
    </row>
    <row r="689" spans="9:22" x14ac:dyDescent="0.2">
      <c r="I689" s="38"/>
      <c r="J689" s="38"/>
      <c r="K689" s="38"/>
      <c r="L689" s="38"/>
      <c r="R689" s="37"/>
      <c r="S689" s="37"/>
      <c r="T689" s="37"/>
      <c r="U689" s="37"/>
      <c r="V689" s="37"/>
    </row>
    <row r="690" spans="9:22" x14ac:dyDescent="0.2">
      <c r="I690" s="38"/>
      <c r="J690" s="38"/>
      <c r="K690" s="38"/>
      <c r="L690" s="38"/>
      <c r="R690" s="37"/>
      <c r="S690" s="37"/>
      <c r="T690" s="37"/>
      <c r="U690" s="37"/>
      <c r="V690" s="37"/>
    </row>
    <row r="691" spans="9:22" x14ac:dyDescent="0.2">
      <c r="I691" s="38"/>
      <c r="J691" s="38"/>
      <c r="K691" s="38"/>
      <c r="L691" s="38"/>
      <c r="R691" s="37"/>
      <c r="S691" s="37"/>
      <c r="T691" s="37"/>
      <c r="U691" s="37"/>
      <c r="V691" s="37"/>
    </row>
    <row r="692" spans="9:22" x14ac:dyDescent="0.2">
      <c r="I692" s="38"/>
      <c r="J692" s="38"/>
      <c r="K692" s="38"/>
      <c r="L692" s="38"/>
      <c r="R692" s="37"/>
      <c r="S692" s="37"/>
      <c r="T692" s="37"/>
      <c r="U692" s="37"/>
      <c r="V692" s="37"/>
    </row>
    <row r="693" spans="9:22" x14ac:dyDescent="0.2">
      <c r="I693" s="38"/>
      <c r="J693" s="38"/>
      <c r="K693" s="38"/>
      <c r="L693" s="38"/>
      <c r="R693" s="37"/>
      <c r="S693" s="37"/>
      <c r="T693" s="37"/>
      <c r="U693" s="37"/>
      <c r="V693" s="37"/>
    </row>
    <row r="694" spans="9:22" x14ac:dyDescent="0.2">
      <c r="I694" s="38"/>
      <c r="J694" s="38"/>
      <c r="K694" s="38"/>
      <c r="L694" s="38"/>
      <c r="R694" s="37"/>
      <c r="S694" s="37"/>
      <c r="T694" s="37"/>
      <c r="U694" s="37"/>
      <c r="V694" s="37"/>
    </row>
    <row r="695" spans="9:22" x14ac:dyDescent="0.2">
      <c r="I695" s="38"/>
      <c r="J695" s="38"/>
      <c r="K695" s="38"/>
      <c r="L695" s="38"/>
      <c r="R695" s="37"/>
      <c r="S695" s="37"/>
      <c r="T695" s="37"/>
      <c r="U695" s="37"/>
      <c r="V695" s="37"/>
    </row>
    <row r="696" spans="9:22" x14ac:dyDescent="0.2">
      <c r="I696" s="38"/>
      <c r="J696" s="38"/>
      <c r="K696" s="38"/>
      <c r="L696" s="38"/>
      <c r="R696" s="37"/>
      <c r="S696" s="37"/>
      <c r="T696" s="37"/>
      <c r="U696" s="37"/>
      <c r="V696" s="37"/>
    </row>
    <row r="697" spans="9:22" x14ac:dyDescent="0.2">
      <c r="I697" s="38"/>
      <c r="J697" s="38"/>
      <c r="K697" s="38"/>
      <c r="L697" s="38"/>
      <c r="R697" s="37"/>
      <c r="S697" s="37"/>
      <c r="T697" s="37"/>
      <c r="U697" s="37"/>
      <c r="V697" s="37"/>
    </row>
    <row r="698" spans="9:22" x14ac:dyDescent="0.2">
      <c r="I698" s="38"/>
      <c r="J698" s="38"/>
      <c r="K698" s="38"/>
      <c r="L698" s="38"/>
      <c r="R698" s="37"/>
      <c r="S698" s="37"/>
      <c r="T698" s="37"/>
      <c r="U698" s="37"/>
      <c r="V698" s="37"/>
    </row>
    <row r="699" spans="9:22" x14ac:dyDescent="0.2">
      <c r="I699" s="38"/>
      <c r="J699" s="38"/>
      <c r="K699" s="38"/>
      <c r="L699" s="38"/>
      <c r="R699" s="37"/>
      <c r="S699" s="37"/>
      <c r="T699" s="37"/>
      <c r="U699" s="37"/>
      <c r="V699" s="37"/>
    </row>
    <row r="700" spans="9:22" x14ac:dyDescent="0.2">
      <c r="I700" s="38"/>
      <c r="J700" s="38"/>
      <c r="K700" s="38"/>
      <c r="L700" s="38"/>
      <c r="R700" s="37"/>
      <c r="S700" s="37"/>
      <c r="T700" s="37"/>
      <c r="U700" s="37"/>
      <c r="V700" s="37"/>
    </row>
    <row r="701" spans="9:22" x14ac:dyDescent="0.2">
      <c r="I701" s="38"/>
      <c r="J701" s="38"/>
      <c r="K701" s="38"/>
      <c r="L701" s="38"/>
      <c r="R701" s="37"/>
      <c r="S701" s="37"/>
      <c r="T701" s="37"/>
      <c r="U701" s="37"/>
      <c r="V701" s="37"/>
    </row>
    <row r="702" spans="9:22" x14ac:dyDescent="0.2">
      <c r="I702" s="38"/>
      <c r="J702" s="38"/>
      <c r="K702" s="38"/>
      <c r="L702" s="38"/>
      <c r="R702" s="37"/>
      <c r="S702" s="37"/>
      <c r="T702" s="37"/>
      <c r="U702" s="37"/>
      <c r="V702" s="37"/>
    </row>
    <row r="703" spans="9:22" x14ac:dyDescent="0.2">
      <c r="I703" s="38"/>
      <c r="J703" s="38"/>
      <c r="K703" s="38"/>
      <c r="L703" s="38"/>
      <c r="R703" s="37"/>
      <c r="S703" s="37"/>
      <c r="T703" s="37"/>
      <c r="U703" s="37"/>
      <c r="V703" s="37"/>
    </row>
    <row r="704" spans="9:22" x14ac:dyDescent="0.2">
      <c r="I704" s="38"/>
      <c r="J704" s="38"/>
      <c r="K704" s="38"/>
      <c r="L704" s="38"/>
      <c r="R704" s="37"/>
      <c r="S704" s="37"/>
      <c r="T704" s="37"/>
      <c r="U704" s="37"/>
      <c r="V704" s="37"/>
    </row>
    <row r="705" spans="9:22" x14ac:dyDescent="0.2">
      <c r="I705" s="38"/>
      <c r="J705" s="38"/>
      <c r="K705" s="38"/>
      <c r="L705" s="38"/>
      <c r="R705" s="37"/>
      <c r="S705" s="37"/>
      <c r="T705" s="37"/>
      <c r="U705" s="37"/>
      <c r="V705" s="37"/>
    </row>
    <row r="706" spans="9:22" x14ac:dyDescent="0.2">
      <c r="I706" s="38"/>
      <c r="J706" s="38"/>
      <c r="K706" s="38"/>
      <c r="L706" s="38"/>
      <c r="R706" s="37"/>
      <c r="S706" s="37"/>
      <c r="T706" s="37"/>
      <c r="U706" s="37"/>
      <c r="V706" s="37"/>
    </row>
    <row r="707" spans="9:22" x14ac:dyDescent="0.2">
      <c r="I707" s="38"/>
      <c r="J707" s="38"/>
      <c r="K707" s="38"/>
      <c r="L707" s="38"/>
      <c r="R707" s="37"/>
      <c r="S707" s="37"/>
      <c r="T707" s="37"/>
      <c r="U707" s="37"/>
      <c r="V707" s="37"/>
    </row>
    <row r="708" spans="9:22" x14ac:dyDescent="0.2">
      <c r="I708" s="38"/>
      <c r="J708" s="38"/>
      <c r="K708" s="38"/>
      <c r="L708" s="38"/>
      <c r="R708" s="37"/>
      <c r="S708" s="37"/>
      <c r="T708" s="37"/>
      <c r="U708" s="37"/>
      <c r="V708" s="37"/>
    </row>
    <row r="709" spans="9:22" x14ac:dyDescent="0.2">
      <c r="I709" s="38"/>
      <c r="J709" s="38"/>
      <c r="K709" s="38"/>
      <c r="L709" s="38"/>
      <c r="R709" s="37"/>
      <c r="S709" s="37"/>
      <c r="T709" s="37"/>
      <c r="U709" s="37"/>
      <c r="V709" s="37"/>
    </row>
    <row r="710" spans="9:22" x14ac:dyDescent="0.2">
      <c r="I710" s="38"/>
      <c r="J710" s="38"/>
      <c r="K710" s="38"/>
      <c r="L710" s="38"/>
      <c r="R710" s="37"/>
      <c r="S710" s="37"/>
      <c r="T710" s="37"/>
      <c r="U710" s="37"/>
      <c r="V710" s="37"/>
    </row>
    <row r="711" spans="9:22" x14ac:dyDescent="0.2">
      <c r="I711" s="38"/>
      <c r="J711" s="38"/>
      <c r="K711" s="38"/>
      <c r="L711" s="38"/>
      <c r="R711" s="37"/>
      <c r="S711" s="37"/>
      <c r="T711" s="37"/>
      <c r="U711" s="37"/>
      <c r="V711" s="37"/>
    </row>
    <row r="712" spans="9:22" x14ac:dyDescent="0.2">
      <c r="I712" s="38"/>
      <c r="J712" s="38"/>
      <c r="K712" s="38"/>
      <c r="L712" s="38"/>
      <c r="R712" s="37"/>
      <c r="S712" s="37"/>
      <c r="T712" s="37"/>
      <c r="U712" s="37"/>
      <c r="V712" s="37"/>
    </row>
    <row r="713" spans="9:22" x14ac:dyDescent="0.2">
      <c r="I713" s="38"/>
      <c r="J713" s="38"/>
      <c r="K713" s="38"/>
      <c r="L713" s="38"/>
      <c r="R713" s="37"/>
      <c r="S713" s="37"/>
      <c r="T713" s="37"/>
      <c r="U713" s="37"/>
      <c r="V713" s="37"/>
    </row>
    <row r="714" spans="9:22" x14ac:dyDescent="0.2">
      <c r="I714" s="38"/>
      <c r="J714" s="38"/>
      <c r="K714" s="38"/>
      <c r="L714" s="38"/>
      <c r="R714" s="37"/>
      <c r="S714" s="37"/>
      <c r="T714" s="37"/>
      <c r="U714" s="37"/>
      <c r="V714" s="37"/>
    </row>
    <row r="715" spans="9:22" x14ac:dyDescent="0.2">
      <c r="I715" s="38"/>
      <c r="J715" s="38"/>
      <c r="K715" s="38"/>
      <c r="L715" s="38"/>
      <c r="R715" s="37"/>
      <c r="S715" s="37"/>
      <c r="T715" s="37"/>
      <c r="U715" s="37"/>
      <c r="V715" s="37"/>
    </row>
    <row r="716" spans="9:22" x14ac:dyDescent="0.2">
      <c r="I716" s="38"/>
      <c r="J716" s="38"/>
      <c r="K716" s="38"/>
      <c r="L716" s="38"/>
      <c r="R716" s="37"/>
      <c r="S716" s="37"/>
      <c r="T716" s="37"/>
      <c r="U716" s="37"/>
      <c r="V716" s="37"/>
    </row>
    <row r="717" spans="9:22" x14ac:dyDescent="0.2">
      <c r="I717" s="38"/>
      <c r="J717" s="38"/>
      <c r="K717" s="38"/>
      <c r="L717" s="38"/>
      <c r="R717" s="37"/>
      <c r="S717" s="37"/>
      <c r="T717" s="37"/>
      <c r="U717" s="37"/>
      <c r="V717" s="37"/>
    </row>
    <row r="718" spans="9:22" x14ac:dyDescent="0.2">
      <c r="I718" s="38"/>
      <c r="J718" s="38"/>
      <c r="K718" s="38"/>
      <c r="L718" s="38"/>
      <c r="R718" s="37"/>
      <c r="S718" s="37"/>
      <c r="T718" s="37"/>
      <c r="U718" s="37"/>
      <c r="V718" s="37"/>
    </row>
    <row r="719" spans="9:22" x14ac:dyDescent="0.2">
      <c r="I719" s="38"/>
      <c r="J719" s="38"/>
      <c r="K719" s="38"/>
      <c r="L719" s="38"/>
      <c r="R719" s="37"/>
      <c r="S719" s="37"/>
      <c r="T719" s="37"/>
      <c r="U719" s="37"/>
      <c r="V719" s="37"/>
    </row>
    <row r="720" spans="9:22" x14ac:dyDescent="0.2">
      <c r="I720" s="38"/>
      <c r="J720" s="38"/>
      <c r="K720" s="38"/>
      <c r="L720" s="38"/>
      <c r="R720" s="37"/>
      <c r="S720" s="37"/>
      <c r="T720" s="37"/>
      <c r="U720" s="37"/>
      <c r="V720" s="37"/>
    </row>
    <row r="721" spans="9:22" x14ac:dyDescent="0.2">
      <c r="I721" s="38"/>
      <c r="J721" s="38"/>
      <c r="K721" s="38"/>
      <c r="L721" s="38"/>
      <c r="R721" s="37"/>
      <c r="S721" s="37"/>
      <c r="T721" s="37"/>
      <c r="U721" s="37"/>
      <c r="V721" s="37"/>
    </row>
    <row r="722" spans="9:22" x14ac:dyDescent="0.2">
      <c r="I722" s="38"/>
      <c r="J722" s="38"/>
      <c r="K722" s="38"/>
      <c r="L722" s="38"/>
      <c r="R722" s="37"/>
      <c r="S722" s="37"/>
      <c r="T722" s="37"/>
      <c r="U722" s="37"/>
      <c r="V722" s="37"/>
    </row>
    <row r="723" spans="9:22" x14ac:dyDescent="0.2">
      <c r="I723" s="38"/>
      <c r="J723" s="38"/>
      <c r="K723" s="38"/>
      <c r="L723" s="38"/>
      <c r="R723" s="37"/>
      <c r="S723" s="37"/>
      <c r="T723" s="37"/>
      <c r="U723" s="37"/>
      <c r="V723" s="37"/>
    </row>
    <row r="724" spans="9:22" x14ac:dyDescent="0.2">
      <c r="I724" s="38"/>
      <c r="J724" s="38"/>
      <c r="K724" s="38"/>
      <c r="L724" s="38"/>
      <c r="R724" s="37"/>
      <c r="S724" s="37"/>
      <c r="T724" s="37"/>
      <c r="U724" s="37"/>
      <c r="V724" s="37"/>
    </row>
    <row r="725" spans="9:22" x14ac:dyDescent="0.2">
      <c r="I725" s="38"/>
      <c r="J725" s="38"/>
      <c r="K725" s="38"/>
      <c r="L725" s="38"/>
      <c r="R725" s="37"/>
      <c r="S725" s="37"/>
      <c r="T725" s="37"/>
      <c r="U725" s="37"/>
      <c r="V725" s="37"/>
    </row>
    <row r="726" spans="9:22" x14ac:dyDescent="0.2">
      <c r="I726" s="38"/>
      <c r="J726" s="38"/>
      <c r="K726" s="38"/>
      <c r="L726" s="38"/>
      <c r="R726" s="37"/>
      <c r="S726" s="37"/>
      <c r="T726" s="37"/>
      <c r="U726" s="37"/>
      <c r="V726" s="37"/>
    </row>
    <row r="727" spans="9:22" x14ac:dyDescent="0.2">
      <c r="I727" s="38"/>
      <c r="J727" s="38"/>
      <c r="K727" s="38"/>
      <c r="L727" s="38"/>
      <c r="R727" s="37"/>
      <c r="S727" s="37"/>
      <c r="T727" s="37"/>
      <c r="U727" s="37"/>
      <c r="V727" s="37"/>
    </row>
    <row r="728" spans="9:22" x14ac:dyDescent="0.2">
      <c r="I728" s="38"/>
      <c r="J728" s="38"/>
      <c r="K728" s="38"/>
      <c r="L728" s="38"/>
      <c r="R728" s="37"/>
      <c r="S728" s="37"/>
      <c r="T728" s="37"/>
      <c r="U728" s="37"/>
      <c r="V728" s="37"/>
    </row>
    <row r="729" spans="9:22" x14ac:dyDescent="0.2">
      <c r="I729" s="38"/>
      <c r="J729" s="38"/>
      <c r="K729" s="38"/>
      <c r="L729" s="38"/>
      <c r="R729" s="37"/>
      <c r="S729" s="37"/>
      <c r="T729" s="37"/>
      <c r="U729" s="37"/>
      <c r="V729" s="37"/>
    </row>
    <row r="730" spans="9:22" x14ac:dyDescent="0.2">
      <c r="I730" s="38"/>
      <c r="J730" s="38"/>
      <c r="K730" s="38"/>
      <c r="L730" s="38"/>
      <c r="R730" s="37"/>
      <c r="S730" s="37"/>
      <c r="T730" s="37"/>
      <c r="U730" s="37"/>
      <c r="V730" s="37"/>
    </row>
    <row r="731" spans="9:22" x14ac:dyDescent="0.2">
      <c r="I731" s="38"/>
      <c r="J731" s="38"/>
      <c r="K731" s="38"/>
      <c r="L731" s="38"/>
      <c r="R731" s="37"/>
      <c r="S731" s="37"/>
      <c r="T731" s="37"/>
      <c r="U731" s="37"/>
      <c r="V731" s="37"/>
    </row>
    <row r="732" spans="9:22" x14ac:dyDescent="0.2">
      <c r="I732" s="38"/>
      <c r="J732" s="38"/>
      <c r="K732" s="38"/>
      <c r="L732" s="38"/>
      <c r="R732" s="37"/>
      <c r="S732" s="37"/>
      <c r="T732" s="37"/>
      <c r="U732" s="37"/>
      <c r="V732" s="37"/>
    </row>
    <row r="733" spans="9:22" x14ac:dyDescent="0.2">
      <c r="I733" s="38"/>
      <c r="J733" s="38"/>
      <c r="K733" s="38"/>
      <c r="L733" s="38"/>
      <c r="R733" s="37"/>
      <c r="S733" s="37"/>
      <c r="T733" s="37"/>
      <c r="U733" s="37"/>
      <c r="V733" s="37"/>
    </row>
    <row r="734" spans="9:22" x14ac:dyDescent="0.2">
      <c r="I734" s="38"/>
      <c r="J734" s="38"/>
      <c r="K734" s="38"/>
      <c r="L734" s="38"/>
      <c r="R734" s="37"/>
      <c r="S734" s="37"/>
      <c r="T734" s="37"/>
      <c r="U734" s="37"/>
      <c r="V734" s="37"/>
    </row>
    <row r="735" spans="9:22" x14ac:dyDescent="0.2">
      <c r="I735" s="38"/>
      <c r="J735" s="38"/>
      <c r="K735" s="38"/>
      <c r="L735" s="38"/>
      <c r="R735" s="37"/>
      <c r="S735" s="37"/>
      <c r="T735" s="37"/>
      <c r="U735" s="37"/>
      <c r="V735" s="37"/>
    </row>
    <row r="736" spans="9:22" x14ac:dyDescent="0.2">
      <c r="I736" s="38"/>
      <c r="J736" s="38"/>
      <c r="K736" s="38"/>
      <c r="L736" s="38"/>
      <c r="R736" s="37"/>
      <c r="S736" s="37"/>
      <c r="T736" s="37"/>
      <c r="U736" s="37"/>
      <c r="V736" s="37"/>
    </row>
    <row r="737" spans="9:22" x14ac:dyDescent="0.2">
      <c r="I737" s="38"/>
      <c r="J737" s="38"/>
      <c r="K737" s="38"/>
      <c r="L737" s="38"/>
      <c r="R737" s="37"/>
      <c r="S737" s="37"/>
      <c r="T737" s="37"/>
      <c r="U737" s="37"/>
      <c r="V737" s="37"/>
    </row>
    <row r="738" spans="9:22" x14ac:dyDescent="0.2">
      <c r="I738" s="38"/>
      <c r="J738" s="38"/>
      <c r="K738" s="38"/>
      <c r="L738" s="38"/>
      <c r="R738" s="37"/>
      <c r="S738" s="37"/>
      <c r="T738" s="37"/>
      <c r="U738" s="37"/>
      <c r="V738" s="37"/>
    </row>
    <row r="739" spans="9:22" x14ac:dyDescent="0.2">
      <c r="I739" s="38"/>
      <c r="J739" s="38"/>
      <c r="K739" s="38"/>
      <c r="L739" s="38"/>
      <c r="R739" s="37"/>
      <c r="S739" s="37"/>
      <c r="T739" s="37"/>
      <c r="U739" s="37"/>
      <c r="V739" s="37"/>
    </row>
    <row r="740" spans="9:22" x14ac:dyDescent="0.2">
      <c r="I740" s="38"/>
      <c r="J740" s="38"/>
      <c r="K740" s="38"/>
      <c r="L740" s="38"/>
      <c r="R740" s="37"/>
      <c r="S740" s="37"/>
      <c r="T740" s="37"/>
      <c r="U740" s="37"/>
      <c r="V740" s="37"/>
    </row>
    <row r="741" spans="9:22" x14ac:dyDescent="0.2">
      <c r="I741" s="38"/>
      <c r="J741" s="38"/>
      <c r="K741" s="38"/>
      <c r="L741" s="38"/>
      <c r="R741" s="37"/>
      <c r="S741" s="37"/>
      <c r="T741" s="37"/>
      <c r="U741" s="37"/>
      <c r="V741" s="37"/>
    </row>
    <row r="742" spans="9:22" x14ac:dyDescent="0.2">
      <c r="I742" s="38"/>
      <c r="J742" s="38"/>
      <c r="K742" s="38"/>
      <c r="L742" s="38"/>
      <c r="R742" s="37"/>
      <c r="S742" s="37"/>
      <c r="T742" s="37"/>
      <c r="U742" s="37"/>
      <c r="V742" s="37"/>
    </row>
    <row r="743" spans="9:22" x14ac:dyDescent="0.2">
      <c r="I743" s="38"/>
      <c r="J743" s="38"/>
      <c r="K743" s="38"/>
      <c r="L743" s="38"/>
      <c r="R743" s="37"/>
      <c r="S743" s="37"/>
      <c r="T743" s="37"/>
      <c r="U743" s="37"/>
      <c r="V743" s="37"/>
    </row>
    <row r="744" spans="9:22" x14ac:dyDescent="0.2">
      <c r="I744" s="38"/>
      <c r="J744" s="38"/>
      <c r="K744" s="38"/>
      <c r="L744" s="38"/>
      <c r="R744" s="37"/>
      <c r="S744" s="37"/>
      <c r="T744" s="37"/>
      <c r="U744" s="37"/>
      <c r="V744" s="37"/>
    </row>
    <row r="745" spans="9:22" x14ac:dyDescent="0.2">
      <c r="I745" s="38"/>
      <c r="J745" s="38"/>
      <c r="K745" s="38"/>
      <c r="L745" s="38"/>
      <c r="R745" s="37"/>
      <c r="S745" s="37"/>
      <c r="T745" s="37"/>
      <c r="U745" s="37"/>
      <c r="V745" s="37"/>
    </row>
    <row r="746" spans="9:22" x14ac:dyDescent="0.2">
      <c r="I746" s="38"/>
      <c r="J746" s="38"/>
      <c r="K746" s="38"/>
      <c r="L746" s="38"/>
      <c r="R746" s="37"/>
      <c r="S746" s="37"/>
      <c r="T746" s="37"/>
      <c r="U746" s="37"/>
      <c r="V746" s="37"/>
    </row>
    <row r="747" spans="9:22" x14ac:dyDescent="0.2">
      <c r="I747" s="38"/>
      <c r="J747" s="38"/>
      <c r="K747" s="38"/>
      <c r="L747" s="38"/>
      <c r="R747" s="37"/>
      <c r="S747" s="37"/>
      <c r="T747" s="37"/>
      <c r="U747" s="37"/>
      <c r="V747" s="37"/>
    </row>
    <row r="748" spans="9:22" x14ac:dyDescent="0.2">
      <c r="I748" s="38"/>
      <c r="J748" s="38"/>
      <c r="K748" s="38"/>
      <c r="L748" s="38"/>
      <c r="R748" s="37"/>
      <c r="S748" s="37"/>
      <c r="T748" s="37"/>
      <c r="U748" s="37"/>
      <c r="V748" s="37"/>
    </row>
    <row r="749" spans="9:22" x14ac:dyDescent="0.2">
      <c r="I749" s="38"/>
      <c r="J749" s="38"/>
      <c r="K749" s="38"/>
      <c r="L749" s="38"/>
      <c r="R749" s="37"/>
      <c r="S749" s="37"/>
      <c r="T749" s="37"/>
      <c r="U749" s="37"/>
      <c r="V749" s="37"/>
    </row>
    <row r="750" spans="9:22" x14ac:dyDescent="0.2">
      <c r="I750" s="38"/>
      <c r="J750" s="38"/>
      <c r="K750" s="38"/>
      <c r="L750" s="38"/>
      <c r="R750" s="37"/>
      <c r="S750" s="37"/>
      <c r="T750" s="37"/>
      <c r="U750" s="37"/>
      <c r="V750" s="37"/>
    </row>
    <row r="751" spans="9:22" x14ac:dyDescent="0.2">
      <c r="I751" s="38"/>
      <c r="J751" s="38"/>
      <c r="K751" s="38"/>
      <c r="L751" s="38"/>
      <c r="R751" s="37"/>
      <c r="S751" s="37"/>
      <c r="T751" s="37"/>
      <c r="U751" s="37"/>
      <c r="V751" s="37"/>
    </row>
    <row r="752" spans="9:22" x14ac:dyDescent="0.2">
      <c r="I752" s="38"/>
      <c r="J752" s="38"/>
      <c r="K752" s="38"/>
      <c r="L752" s="38"/>
      <c r="R752" s="37"/>
      <c r="S752" s="37"/>
      <c r="T752" s="37"/>
      <c r="U752" s="37"/>
      <c r="V752" s="37"/>
    </row>
    <row r="753" spans="9:22" x14ac:dyDescent="0.2">
      <c r="I753" s="38"/>
      <c r="J753" s="38"/>
      <c r="K753" s="38"/>
      <c r="L753" s="38"/>
      <c r="R753" s="37"/>
      <c r="S753" s="37"/>
      <c r="T753" s="37"/>
      <c r="U753" s="37"/>
      <c r="V753" s="37"/>
    </row>
    <row r="754" spans="9:22" x14ac:dyDescent="0.2">
      <c r="I754" s="38"/>
      <c r="J754" s="38"/>
      <c r="K754" s="38"/>
      <c r="L754" s="38"/>
      <c r="R754" s="37"/>
      <c r="S754" s="37"/>
      <c r="T754" s="37"/>
      <c r="U754" s="37"/>
      <c r="V754" s="37"/>
    </row>
    <row r="755" spans="9:22" x14ac:dyDescent="0.2">
      <c r="I755" s="38"/>
      <c r="J755" s="38"/>
      <c r="K755" s="38"/>
      <c r="L755" s="38"/>
      <c r="R755" s="37"/>
      <c r="S755" s="37"/>
      <c r="T755" s="37"/>
      <c r="U755" s="37"/>
      <c r="V755" s="37"/>
    </row>
    <row r="756" spans="9:22" x14ac:dyDescent="0.2">
      <c r="I756" s="38"/>
      <c r="J756" s="38"/>
      <c r="K756" s="38"/>
      <c r="L756" s="38"/>
      <c r="R756" s="37"/>
      <c r="S756" s="37"/>
      <c r="T756" s="37"/>
      <c r="U756" s="37"/>
      <c r="V756" s="37"/>
    </row>
    <row r="757" spans="9:22" x14ac:dyDescent="0.2">
      <c r="I757" s="38"/>
      <c r="J757" s="38"/>
      <c r="K757" s="38"/>
      <c r="L757" s="38"/>
      <c r="R757" s="37"/>
      <c r="S757" s="37"/>
      <c r="T757" s="37"/>
      <c r="U757" s="37"/>
      <c r="V757" s="37"/>
    </row>
    <row r="758" spans="9:22" x14ac:dyDescent="0.2">
      <c r="I758" s="38"/>
      <c r="J758" s="38"/>
      <c r="K758" s="38"/>
      <c r="L758" s="38"/>
      <c r="R758" s="37"/>
      <c r="S758" s="37"/>
      <c r="T758" s="37"/>
      <c r="U758" s="37"/>
      <c r="V758" s="37"/>
    </row>
    <row r="759" spans="9:22" x14ac:dyDescent="0.2">
      <c r="I759" s="38"/>
      <c r="J759" s="38"/>
      <c r="K759" s="38"/>
      <c r="L759" s="38"/>
      <c r="R759" s="37"/>
      <c r="S759" s="37"/>
      <c r="T759" s="37"/>
      <c r="U759" s="37"/>
      <c r="V759" s="37"/>
    </row>
    <row r="760" spans="9:22" x14ac:dyDescent="0.2">
      <c r="I760" s="38"/>
      <c r="J760" s="38"/>
      <c r="K760" s="38"/>
      <c r="L760" s="38"/>
      <c r="R760" s="37"/>
      <c r="S760" s="37"/>
      <c r="T760" s="37"/>
      <c r="U760" s="37"/>
      <c r="V760" s="37"/>
    </row>
    <row r="761" spans="9:22" x14ac:dyDescent="0.2">
      <c r="I761" s="38"/>
      <c r="J761" s="38"/>
      <c r="K761" s="38"/>
      <c r="L761" s="38"/>
      <c r="R761" s="37"/>
      <c r="S761" s="37"/>
      <c r="T761" s="37"/>
      <c r="U761" s="37"/>
      <c r="V761" s="37"/>
    </row>
    <row r="762" spans="9:22" x14ac:dyDescent="0.2">
      <c r="I762" s="38"/>
      <c r="J762" s="38"/>
      <c r="K762" s="38"/>
      <c r="L762" s="38"/>
      <c r="R762" s="37"/>
      <c r="S762" s="37"/>
      <c r="T762" s="37"/>
      <c r="U762" s="37"/>
      <c r="V762" s="37"/>
    </row>
    <row r="763" spans="9:22" x14ac:dyDescent="0.2">
      <c r="I763" s="38"/>
      <c r="J763" s="38"/>
      <c r="K763" s="38"/>
      <c r="L763" s="38"/>
      <c r="R763" s="37"/>
      <c r="S763" s="37"/>
      <c r="T763" s="37"/>
      <c r="U763" s="37"/>
      <c r="V763" s="37"/>
    </row>
    <row r="764" spans="9:22" x14ac:dyDescent="0.2">
      <c r="I764" s="38"/>
      <c r="J764" s="38"/>
      <c r="K764" s="38"/>
      <c r="L764" s="38"/>
      <c r="R764" s="37"/>
      <c r="S764" s="37"/>
      <c r="T764" s="37"/>
      <c r="U764" s="37"/>
      <c r="V764" s="37"/>
    </row>
    <row r="765" spans="9:22" x14ac:dyDescent="0.2">
      <c r="I765" s="38"/>
      <c r="J765" s="38"/>
      <c r="K765" s="38"/>
      <c r="L765" s="38"/>
      <c r="R765" s="37"/>
      <c r="S765" s="37"/>
      <c r="T765" s="37"/>
      <c r="U765" s="37"/>
      <c r="V765" s="37"/>
    </row>
    <row r="766" spans="9:22" x14ac:dyDescent="0.2">
      <c r="I766" s="38"/>
      <c r="J766" s="38"/>
      <c r="K766" s="38"/>
      <c r="L766" s="38"/>
      <c r="R766" s="37"/>
      <c r="S766" s="37"/>
      <c r="T766" s="37"/>
      <c r="U766" s="37"/>
      <c r="V766" s="37"/>
    </row>
    <row r="767" spans="9:22" x14ac:dyDescent="0.2">
      <c r="I767" s="38"/>
      <c r="J767" s="38"/>
      <c r="K767" s="38"/>
      <c r="L767" s="38"/>
      <c r="R767" s="37"/>
      <c r="S767" s="37"/>
      <c r="T767" s="37"/>
      <c r="U767" s="37"/>
      <c r="V767" s="37"/>
    </row>
    <row r="768" spans="9:22" x14ac:dyDescent="0.2">
      <c r="I768" s="38"/>
      <c r="J768" s="38"/>
      <c r="K768" s="38"/>
      <c r="L768" s="38"/>
      <c r="R768" s="37"/>
      <c r="S768" s="37"/>
      <c r="T768" s="37"/>
      <c r="U768" s="37"/>
      <c r="V768" s="37"/>
    </row>
    <row r="769" spans="9:22" x14ac:dyDescent="0.2">
      <c r="I769" s="38"/>
      <c r="J769" s="38"/>
      <c r="K769" s="38"/>
      <c r="L769" s="38"/>
      <c r="R769" s="37"/>
      <c r="S769" s="37"/>
      <c r="T769" s="37"/>
      <c r="U769" s="37"/>
      <c r="V769" s="37"/>
    </row>
    <row r="770" spans="9:22" x14ac:dyDescent="0.2">
      <c r="I770" s="38"/>
      <c r="J770" s="38"/>
      <c r="K770" s="38"/>
      <c r="L770" s="38"/>
      <c r="R770" s="37"/>
      <c r="S770" s="37"/>
      <c r="T770" s="37"/>
      <c r="U770" s="37"/>
      <c r="V770" s="37"/>
    </row>
    <row r="771" spans="9:22" x14ac:dyDescent="0.2">
      <c r="I771" s="38"/>
      <c r="J771" s="38"/>
      <c r="K771" s="38"/>
      <c r="L771" s="38"/>
      <c r="R771" s="37"/>
      <c r="S771" s="37"/>
      <c r="T771" s="37"/>
      <c r="U771" s="37"/>
      <c r="V771" s="37"/>
    </row>
    <row r="772" spans="9:22" x14ac:dyDescent="0.2">
      <c r="I772" s="38"/>
      <c r="J772" s="38"/>
      <c r="K772" s="38"/>
      <c r="L772" s="38"/>
      <c r="R772" s="37"/>
      <c r="S772" s="37"/>
      <c r="T772" s="37"/>
      <c r="U772" s="37"/>
      <c r="V772" s="37"/>
    </row>
    <row r="773" spans="9:22" x14ac:dyDescent="0.2">
      <c r="I773" s="38"/>
      <c r="J773" s="38"/>
      <c r="K773" s="38"/>
      <c r="L773" s="38"/>
      <c r="R773" s="37"/>
      <c r="S773" s="37"/>
      <c r="T773" s="37"/>
      <c r="U773" s="37"/>
      <c r="V773" s="37"/>
    </row>
    <row r="774" spans="9:22" x14ac:dyDescent="0.2">
      <c r="I774" s="38"/>
      <c r="J774" s="38"/>
      <c r="K774" s="38"/>
      <c r="L774" s="38"/>
      <c r="R774" s="37"/>
      <c r="S774" s="37"/>
      <c r="T774" s="37"/>
      <c r="U774" s="37"/>
      <c r="V774" s="37"/>
    </row>
    <row r="775" spans="9:22" x14ac:dyDescent="0.2">
      <c r="I775" s="38"/>
      <c r="J775" s="38"/>
      <c r="K775" s="38"/>
      <c r="L775" s="38"/>
      <c r="R775" s="37"/>
      <c r="S775" s="37"/>
      <c r="T775" s="37"/>
      <c r="U775" s="37"/>
      <c r="V775" s="37"/>
    </row>
    <row r="776" spans="9:22" x14ac:dyDescent="0.2">
      <c r="I776" s="38"/>
      <c r="J776" s="38"/>
      <c r="K776" s="38"/>
      <c r="L776" s="38"/>
      <c r="R776" s="37"/>
      <c r="S776" s="37"/>
      <c r="T776" s="37"/>
      <c r="U776" s="37"/>
      <c r="V776" s="37"/>
    </row>
    <row r="777" spans="9:22" x14ac:dyDescent="0.2">
      <c r="I777" s="38"/>
      <c r="J777" s="38"/>
      <c r="K777" s="38"/>
      <c r="L777" s="38"/>
      <c r="R777" s="37"/>
      <c r="S777" s="37"/>
      <c r="T777" s="37"/>
      <c r="U777" s="37"/>
      <c r="V777" s="37"/>
    </row>
    <row r="778" spans="9:22" x14ac:dyDescent="0.2">
      <c r="I778" s="38"/>
      <c r="J778" s="38"/>
      <c r="K778" s="38"/>
      <c r="L778" s="38"/>
      <c r="R778" s="37"/>
      <c r="S778" s="37"/>
      <c r="T778" s="37"/>
      <c r="U778" s="37"/>
      <c r="V778" s="37"/>
    </row>
    <row r="779" spans="9:22" x14ac:dyDescent="0.2">
      <c r="I779" s="38"/>
      <c r="J779" s="38"/>
      <c r="K779" s="38"/>
      <c r="L779" s="38"/>
      <c r="R779" s="37"/>
      <c r="S779" s="37"/>
      <c r="T779" s="37"/>
      <c r="U779" s="37"/>
      <c r="V779" s="37"/>
    </row>
    <row r="780" spans="9:22" x14ac:dyDescent="0.2">
      <c r="I780" s="38"/>
      <c r="J780" s="38"/>
      <c r="K780" s="38"/>
      <c r="L780" s="38"/>
      <c r="R780" s="37"/>
      <c r="S780" s="37"/>
      <c r="T780" s="37"/>
      <c r="U780" s="37"/>
      <c r="V780" s="37"/>
    </row>
    <row r="781" spans="9:22" x14ac:dyDescent="0.2">
      <c r="I781" s="38"/>
      <c r="J781" s="38"/>
      <c r="K781" s="38"/>
      <c r="L781" s="38"/>
      <c r="R781" s="37"/>
      <c r="S781" s="37"/>
      <c r="T781" s="37"/>
      <c r="U781" s="37"/>
      <c r="V781" s="37"/>
    </row>
    <row r="782" spans="9:22" x14ac:dyDescent="0.2">
      <c r="I782" s="38"/>
      <c r="J782" s="38"/>
      <c r="K782" s="38"/>
      <c r="L782" s="38"/>
      <c r="R782" s="37"/>
      <c r="S782" s="37"/>
      <c r="T782" s="37"/>
      <c r="U782" s="37"/>
      <c r="V782" s="37"/>
    </row>
    <row r="783" spans="9:22" x14ac:dyDescent="0.2">
      <c r="I783" s="38"/>
      <c r="J783" s="38"/>
      <c r="K783" s="38"/>
      <c r="L783" s="38"/>
      <c r="R783" s="37"/>
      <c r="S783" s="37"/>
      <c r="T783" s="37"/>
      <c r="U783" s="37"/>
      <c r="V783" s="37"/>
    </row>
    <row r="784" spans="9:22" x14ac:dyDescent="0.2">
      <c r="I784" s="38"/>
      <c r="J784" s="38"/>
      <c r="K784" s="38"/>
      <c r="L784" s="38"/>
      <c r="R784" s="37"/>
      <c r="S784" s="37"/>
      <c r="T784" s="37"/>
      <c r="U784" s="37"/>
      <c r="V784" s="37"/>
    </row>
    <row r="785" spans="9:22" x14ac:dyDescent="0.2">
      <c r="I785" s="38"/>
      <c r="J785" s="38"/>
      <c r="K785" s="38"/>
      <c r="L785" s="38"/>
      <c r="R785" s="37"/>
      <c r="S785" s="37"/>
      <c r="T785" s="37"/>
      <c r="U785" s="37"/>
      <c r="V785" s="37"/>
    </row>
    <row r="786" spans="9:22" x14ac:dyDescent="0.2">
      <c r="I786" s="38"/>
      <c r="J786" s="38"/>
      <c r="K786" s="38"/>
      <c r="L786" s="38"/>
      <c r="R786" s="37"/>
      <c r="S786" s="37"/>
      <c r="T786" s="37"/>
      <c r="U786" s="37"/>
      <c r="V786" s="37"/>
    </row>
    <row r="787" spans="9:22" x14ac:dyDescent="0.2">
      <c r="I787" s="38"/>
      <c r="J787" s="38"/>
      <c r="K787" s="38"/>
      <c r="L787" s="38"/>
      <c r="R787" s="37"/>
      <c r="S787" s="37"/>
      <c r="T787" s="37"/>
      <c r="U787" s="37"/>
      <c r="V787" s="37"/>
    </row>
    <row r="788" spans="9:22" x14ac:dyDescent="0.2">
      <c r="I788" s="38"/>
      <c r="J788" s="38"/>
      <c r="K788" s="38"/>
      <c r="L788" s="38"/>
      <c r="R788" s="37"/>
      <c r="S788" s="37"/>
      <c r="T788" s="37"/>
      <c r="U788" s="37"/>
      <c r="V788" s="37"/>
    </row>
    <row r="789" spans="9:22" x14ac:dyDescent="0.2">
      <c r="I789" s="38"/>
      <c r="J789" s="38"/>
      <c r="K789" s="38"/>
      <c r="L789" s="38"/>
      <c r="R789" s="37"/>
      <c r="S789" s="37"/>
      <c r="T789" s="37"/>
      <c r="U789" s="37"/>
      <c r="V789" s="37"/>
    </row>
    <row r="790" spans="9:22" x14ac:dyDescent="0.2">
      <c r="I790" s="38"/>
      <c r="J790" s="38"/>
      <c r="K790" s="38"/>
      <c r="L790" s="38"/>
      <c r="R790" s="37"/>
      <c r="S790" s="37"/>
      <c r="T790" s="37"/>
      <c r="U790" s="37"/>
      <c r="V790" s="37"/>
    </row>
    <row r="791" spans="9:22" x14ac:dyDescent="0.2">
      <c r="I791" s="38"/>
      <c r="J791" s="38"/>
      <c r="K791" s="38"/>
      <c r="L791" s="38"/>
      <c r="R791" s="37"/>
      <c r="S791" s="37"/>
      <c r="T791" s="37"/>
      <c r="U791" s="37"/>
      <c r="V791" s="37"/>
    </row>
    <row r="792" spans="9:22" x14ac:dyDescent="0.2">
      <c r="I792" s="38"/>
      <c r="J792" s="38"/>
      <c r="K792" s="38"/>
      <c r="L792" s="38"/>
      <c r="R792" s="37"/>
      <c r="S792" s="37"/>
      <c r="T792" s="37"/>
      <c r="U792" s="37"/>
      <c r="V792" s="37"/>
    </row>
    <row r="793" spans="9:22" x14ac:dyDescent="0.2">
      <c r="I793" s="38"/>
      <c r="J793" s="38"/>
      <c r="K793" s="38"/>
      <c r="L793" s="38"/>
      <c r="R793" s="37"/>
      <c r="S793" s="37"/>
      <c r="T793" s="37"/>
      <c r="U793" s="37"/>
      <c r="V793" s="37"/>
    </row>
    <row r="794" spans="9:22" x14ac:dyDescent="0.2">
      <c r="I794" s="38"/>
      <c r="J794" s="38"/>
      <c r="K794" s="38"/>
      <c r="L794" s="38"/>
      <c r="R794" s="37"/>
      <c r="S794" s="37"/>
      <c r="T794" s="37"/>
      <c r="U794" s="37"/>
      <c r="V794" s="37"/>
    </row>
    <row r="795" spans="9:22" x14ac:dyDescent="0.2">
      <c r="I795" s="38"/>
      <c r="J795" s="38"/>
      <c r="K795" s="38"/>
      <c r="L795" s="38"/>
      <c r="R795" s="37"/>
      <c r="S795" s="37"/>
      <c r="T795" s="37"/>
      <c r="U795" s="37"/>
      <c r="V795" s="37"/>
    </row>
    <row r="796" spans="9:22" x14ac:dyDescent="0.2">
      <c r="I796" s="38"/>
      <c r="J796" s="38"/>
      <c r="K796" s="38"/>
      <c r="L796" s="38"/>
      <c r="R796" s="37"/>
      <c r="S796" s="37"/>
      <c r="T796" s="37"/>
      <c r="U796" s="37"/>
      <c r="V796" s="37"/>
    </row>
    <row r="797" spans="9:22" x14ac:dyDescent="0.2">
      <c r="I797" s="38"/>
      <c r="J797" s="38"/>
      <c r="K797" s="38"/>
      <c r="L797" s="38"/>
      <c r="R797" s="37"/>
      <c r="S797" s="37"/>
      <c r="T797" s="37"/>
      <c r="U797" s="37"/>
      <c r="V797" s="37"/>
    </row>
    <row r="798" spans="9:22" x14ac:dyDescent="0.2">
      <c r="I798" s="38"/>
      <c r="J798" s="38"/>
      <c r="K798" s="38"/>
      <c r="L798" s="38"/>
      <c r="R798" s="37"/>
      <c r="S798" s="37"/>
      <c r="T798" s="37"/>
      <c r="U798" s="37"/>
      <c r="V798" s="37"/>
    </row>
    <row r="799" spans="9:22" x14ac:dyDescent="0.2">
      <c r="I799" s="38"/>
      <c r="J799" s="38"/>
      <c r="K799" s="38"/>
      <c r="L799" s="38"/>
      <c r="R799" s="37"/>
      <c r="S799" s="37"/>
      <c r="T799" s="37"/>
      <c r="U799" s="37"/>
      <c r="V799" s="37"/>
    </row>
    <row r="800" spans="9:22" x14ac:dyDescent="0.2">
      <c r="I800" s="38"/>
      <c r="J800" s="38"/>
      <c r="K800" s="38"/>
      <c r="L800" s="38"/>
      <c r="R800" s="37"/>
      <c r="S800" s="37"/>
      <c r="T800" s="37"/>
      <c r="U800" s="37"/>
      <c r="V800" s="37"/>
    </row>
    <row r="801" spans="9:22" x14ac:dyDescent="0.2">
      <c r="I801" s="38"/>
      <c r="J801" s="38"/>
      <c r="K801" s="38"/>
      <c r="L801" s="38"/>
      <c r="R801" s="37"/>
      <c r="S801" s="37"/>
      <c r="T801" s="37"/>
      <c r="U801" s="37"/>
      <c r="V801" s="37"/>
    </row>
    <row r="802" spans="9:22" x14ac:dyDescent="0.2">
      <c r="I802" s="38"/>
      <c r="J802" s="38"/>
      <c r="K802" s="38"/>
      <c r="L802" s="38"/>
      <c r="R802" s="37"/>
      <c r="S802" s="37"/>
      <c r="T802" s="37"/>
      <c r="U802" s="37"/>
      <c r="V802" s="37"/>
    </row>
    <row r="803" spans="9:22" x14ac:dyDescent="0.2">
      <c r="I803" s="38"/>
      <c r="J803" s="38"/>
      <c r="K803" s="38"/>
      <c r="L803" s="38"/>
      <c r="R803" s="37"/>
      <c r="S803" s="37"/>
      <c r="T803" s="37"/>
      <c r="U803" s="37"/>
      <c r="V803" s="37"/>
    </row>
    <row r="804" spans="9:22" x14ac:dyDescent="0.2">
      <c r="I804" s="38"/>
      <c r="J804" s="38"/>
      <c r="K804" s="38"/>
      <c r="L804" s="38"/>
      <c r="R804" s="37"/>
      <c r="S804" s="37"/>
      <c r="T804" s="37"/>
      <c r="U804" s="37"/>
      <c r="V804" s="37"/>
    </row>
    <row r="805" spans="9:22" x14ac:dyDescent="0.2">
      <c r="I805" s="38"/>
      <c r="J805" s="38"/>
      <c r="K805" s="38"/>
      <c r="L805" s="38"/>
      <c r="R805" s="37"/>
      <c r="S805" s="37"/>
      <c r="T805" s="37"/>
      <c r="U805" s="37"/>
      <c r="V805" s="37"/>
    </row>
    <row r="806" spans="9:22" x14ac:dyDescent="0.2">
      <c r="I806" s="38"/>
      <c r="J806" s="38"/>
      <c r="K806" s="38"/>
      <c r="L806" s="38"/>
      <c r="R806" s="37"/>
      <c r="S806" s="37"/>
      <c r="T806" s="37"/>
      <c r="U806" s="37"/>
      <c r="V806" s="37"/>
    </row>
    <row r="807" spans="9:22" x14ac:dyDescent="0.2">
      <c r="I807" s="38"/>
      <c r="J807" s="38"/>
      <c r="K807" s="38"/>
      <c r="L807" s="38"/>
      <c r="R807" s="37"/>
      <c r="S807" s="37"/>
      <c r="T807" s="37"/>
      <c r="U807" s="37"/>
      <c r="V807" s="37"/>
    </row>
    <row r="808" spans="9:22" x14ac:dyDescent="0.2">
      <c r="I808" s="38"/>
      <c r="J808" s="38"/>
      <c r="K808" s="38"/>
      <c r="L808" s="38"/>
      <c r="R808" s="37"/>
      <c r="S808" s="37"/>
      <c r="T808" s="37"/>
      <c r="U808" s="37"/>
      <c r="V808" s="37"/>
    </row>
    <row r="809" spans="9:22" x14ac:dyDescent="0.2">
      <c r="I809" s="38"/>
      <c r="J809" s="38"/>
      <c r="K809" s="38"/>
      <c r="L809" s="38"/>
      <c r="R809" s="37"/>
      <c r="S809" s="37"/>
      <c r="T809" s="37"/>
      <c r="U809" s="37"/>
      <c r="V809" s="37"/>
    </row>
    <row r="810" spans="9:22" x14ac:dyDescent="0.2">
      <c r="I810" s="38"/>
      <c r="J810" s="38"/>
      <c r="K810" s="38"/>
      <c r="L810" s="38"/>
      <c r="R810" s="37"/>
      <c r="S810" s="37"/>
      <c r="T810" s="37"/>
      <c r="U810" s="37"/>
      <c r="V810" s="37"/>
    </row>
    <row r="811" spans="9:22" x14ac:dyDescent="0.2">
      <c r="I811" s="38"/>
      <c r="J811" s="38"/>
      <c r="K811" s="38"/>
      <c r="L811" s="38"/>
      <c r="R811" s="37"/>
      <c r="S811" s="37"/>
      <c r="T811" s="37"/>
      <c r="U811" s="37"/>
      <c r="V811" s="37"/>
    </row>
    <row r="812" spans="9:22" x14ac:dyDescent="0.2">
      <c r="I812" s="38"/>
      <c r="J812" s="38"/>
      <c r="K812" s="38"/>
      <c r="L812" s="38"/>
      <c r="R812" s="37"/>
      <c r="S812" s="37"/>
      <c r="T812" s="37"/>
      <c r="U812" s="37"/>
      <c r="V812" s="37"/>
    </row>
    <row r="813" spans="9:22" x14ac:dyDescent="0.2">
      <c r="I813" s="38"/>
      <c r="J813" s="38"/>
      <c r="K813" s="38"/>
      <c r="L813" s="38"/>
      <c r="R813" s="37"/>
      <c r="S813" s="37"/>
      <c r="T813" s="37"/>
      <c r="U813" s="37"/>
      <c r="V813" s="37"/>
    </row>
    <row r="814" spans="9:22" x14ac:dyDescent="0.2">
      <c r="I814" s="38"/>
      <c r="J814" s="38"/>
      <c r="K814" s="38"/>
      <c r="L814" s="38"/>
      <c r="R814" s="37"/>
      <c r="S814" s="37"/>
      <c r="T814" s="37"/>
      <c r="U814" s="37"/>
      <c r="V814" s="37"/>
    </row>
    <row r="815" spans="9:22" x14ac:dyDescent="0.2">
      <c r="I815" s="38"/>
      <c r="J815" s="38"/>
      <c r="K815" s="38"/>
      <c r="L815" s="38"/>
      <c r="R815" s="37"/>
      <c r="S815" s="37"/>
      <c r="T815" s="37"/>
      <c r="U815" s="37"/>
      <c r="V815" s="37"/>
    </row>
    <row r="816" spans="9:22" x14ac:dyDescent="0.2">
      <c r="I816" s="38"/>
      <c r="J816" s="38"/>
      <c r="K816" s="38"/>
      <c r="L816" s="38"/>
      <c r="R816" s="37"/>
      <c r="S816" s="37"/>
      <c r="T816" s="37"/>
      <c r="U816" s="37"/>
      <c r="V816" s="37"/>
    </row>
    <row r="817" spans="9:22" x14ac:dyDescent="0.2">
      <c r="I817" s="38"/>
      <c r="J817" s="38"/>
      <c r="K817" s="38"/>
      <c r="L817" s="38"/>
      <c r="R817" s="37"/>
      <c r="S817" s="37"/>
      <c r="T817" s="37"/>
      <c r="U817" s="37"/>
      <c r="V817" s="37"/>
    </row>
    <row r="818" spans="9:22" x14ac:dyDescent="0.2">
      <c r="I818" s="38"/>
      <c r="J818" s="38"/>
      <c r="K818" s="38"/>
      <c r="L818" s="38"/>
      <c r="R818" s="37"/>
      <c r="S818" s="37"/>
      <c r="T818" s="37"/>
      <c r="U818" s="37"/>
      <c r="V818" s="37"/>
    </row>
    <row r="819" spans="9:22" x14ac:dyDescent="0.2">
      <c r="I819" s="38"/>
      <c r="J819" s="38"/>
      <c r="K819" s="38"/>
      <c r="L819" s="38"/>
      <c r="R819" s="37"/>
      <c r="S819" s="37"/>
      <c r="T819" s="37"/>
      <c r="U819" s="37"/>
      <c r="V819" s="37"/>
    </row>
    <row r="820" spans="9:22" x14ac:dyDescent="0.2">
      <c r="I820" s="38"/>
      <c r="J820" s="38"/>
      <c r="K820" s="38"/>
      <c r="L820" s="38"/>
      <c r="R820" s="37"/>
      <c r="S820" s="37"/>
      <c r="T820" s="37"/>
      <c r="U820" s="37"/>
      <c r="V820" s="37"/>
    </row>
    <row r="821" spans="9:22" x14ac:dyDescent="0.2">
      <c r="I821" s="38"/>
      <c r="J821" s="38"/>
      <c r="K821" s="38"/>
      <c r="L821" s="38"/>
      <c r="R821" s="37"/>
      <c r="S821" s="37"/>
      <c r="T821" s="37"/>
      <c r="U821" s="37"/>
      <c r="V821" s="37"/>
    </row>
    <row r="822" spans="9:22" x14ac:dyDescent="0.2">
      <c r="I822" s="38"/>
      <c r="J822" s="38"/>
      <c r="K822" s="38"/>
      <c r="L822" s="38"/>
      <c r="R822" s="37"/>
      <c r="S822" s="37"/>
      <c r="T822" s="37"/>
      <c r="U822" s="37"/>
      <c r="V822" s="37"/>
    </row>
    <row r="823" spans="9:22" x14ac:dyDescent="0.2">
      <c r="I823" s="38"/>
      <c r="J823" s="38"/>
      <c r="K823" s="38"/>
      <c r="L823" s="38"/>
      <c r="R823" s="37"/>
      <c r="S823" s="37"/>
      <c r="T823" s="37"/>
      <c r="U823" s="37"/>
      <c r="V823" s="37"/>
    </row>
    <row r="824" spans="9:22" x14ac:dyDescent="0.2">
      <c r="I824" s="38"/>
      <c r="J824" s="38"/>
      <c r="K824" s="38"/>
      <c r="L824" s="38"/>
      <c r="R824" s="37"/>
      <c r="S824" s="37"/>
      <c r="T824" s="37"/>
      <c r="U824" s="37"/>
      <c r="V824" s="37"/>
    </row>
    <row r="825" spans="9:22" x14ac:dyDescent="0.2">
      <c r="I825" s="38"/>
      <c r="J825" s="38"/>
      <c r="K825" s="38"/>
      <c r="L825" s="38"/>
      <c r="R825" s="37"/>
      <c r="S825" s="37"/>
      <c r="T825" s="37"/>
      <c r="U825" s="37"/>
      <c r="V825" s="37"/>
    </row>
    <row r="826" spans="9:22" x14ac:dyDescent="0.2">
      <c r="I826" s="38"/>
      <c r="J826" s="38"/>
      <c r="K826" s="38"/>
      <c r="L826" s="38"/>
      <c r="R826" s="37"/>
      <c r="S826" s="37"/>
      <c r="T826" s="37"/>
      <c r="U826" s="37"/>
      <c r="V826" s="37"/>
    </row>
    <row r="827" spans="9:22" x14ac:dyDescent="0.2">
      <c r="I827" s="38"/>
      <c r="J827" s="38"/>
      <c r="K827" s="38"/>
      <c r="L827" s="38"/>
      <c r="R827" s="37"/>
      <c r="S827" s="37"/>
      <c r="T827" s="37"/>
      <c r="U827" s="37"/>
      <c r="V827" s="37"/>
    </row>
    <row r="828" spans="9:22" x14ac:dyDescent="0.2">
      <c r="I828" s="38"/>
      <c r="J828" s="38"/>
      <c r="K828" s="38"/>
      <c r="L828" s="38"/>
      <c r="R828" s="37"/>
      <c r="S828" s="37"/>
      <c r="T828" s="37"/>
      <c r="U828" s="37"/>
      <c r="V828" s="37"/>
    </row>
    <row r="829" spans="9:22" x14ac:dyDescent="0.2">
      <c r="I829" s="38"/>
      <c r="J829" s="38"/>
      <c r="K829" s="38"/>
      <c r="L829" s="38"/>
      <c r="R829" s="37"/>
      <c r="S829" s="37"/>
      <c r="T829" s="37"/>
      <c r="U829" s="37"/>
      <c r="V829" s="37"/>
    </row>
    <row r="830" spans="9:22" x14ac:dyDescent="0.2">
      <c r="I830" s="38"/>
      <c r="J830" s="38"/>
      <c r="K830" s="38"/>
      <c r="L830" s="38"/>
      <c r="R830" s="37"/>
      <c r="S830" s="37"/>
      <c r="T830" s="37"/>
      <c r="U830" s="37"/>
      <c r="V830" s="37"/>
    </row>
    <row r="831" spans="9:22" x14ac:dyDescent="0.2">
      <c r="I831" s="38"/>
      <c r="J831" s="38"/>
      <c r="K831" s="38"/>
      <c r="L831" s="38"/>
      <c r="R831" s="37"/>
      <c r="S831" s="37"/>
      <c r="T831" s="37"/>
      <c r="U831" s="37"/>
      <c r="V831" s="37"/>
    </row>
    <row r="832" spans="9:22" x14ac:dyDescent="0.2">
      <c r="I832" s="38"/>
      <c r="J832" s="38"/>
      <c r="K832" s="38"/>
      <c r="L832" s="38"/>
      <c r="R832" s="37"/>
      <c r="S832" s="37"/>
      <c r="T832" s="37"/>
      <c r="U832" s="37"/>
      <c r="V832" s="37"/>
    </row>
    <row r="833" spans="9:22" x14ac:dyDescent="0.2">
      <c r="I833" s="38"/>
      <c r="J833" s="38"/>
      <c r="K833" s="38"/>
      <c r="L833" s="38"/>
      <c r="R833" s="37"/>
      <c r="S833" s="37"/>
      <c r="T833" s="37"/>
      <c r="U833" s="37"/>
      <c r="V833" s="37"/>
    </row>
    <row r="834" spans="9:22" x14ac:dyDescent="0.2">
      <c r="I834" s="38"/>
      <c r="J834" s="38"/>
      <c r="K834" s="38"/>
      <c r="L834" s="38"/>
      <c r="R834" s="37"/>
      <c r="S834" s="37"/>
      <c r="T834" s="37"/>
      <c r="U834" s="37"/>
      <c r="V834" s="37"/>
    </row>
    <row r="835" spans="9:22" x14ac:dyDescent="0.2">
      <c r="I835" s="38"/>
      <c r="J835" s="38"/>
      <c r="K835" s="38"/>
      <c r="L835" s="38"/>
      <c r="R835" s="37"/>
      <c r="S835" s="37"/>
      <c r="T835" s="37"/>
      <c r="U835" s="37"/>
      <c r="V835" s="37"/>
    </row>
    <row r="836" spans="9:22" x14ac:dyDescent="0.2">
      <c r="I836" s="38"/>
      <c r="J836" s="38"/>
      <c r="K836" s="38"/>
      <c r="L836" s="38"/>
      <c r="R836" s="37"/>
      <c r="S836" s="37"/>
      <c r="T836" s="37"/>
      <c r="U836" s="37"/>
      <c r="V836" s="37"/>
    </row>
    <row r="837" spans="9:22" x14ac:dyDescent="0.2">
      <c r="I837" s="38"/>
      <c r="J837" s="38"/>
      <c r="K837" s="38"/>
      <c r="L837" s="38"/>
      <c r="R837" s="37"/>
      <c r="S837" s="37"/>
      <c r="T837" s="37"/>
      <c r="U837" s="37"/>
      <c r="V837" s="37"/>
    </row>
    <row r="838" spans="9:22" x14ac:dyDescent="0.2">
      <c r="I838" s="38"/>
      <c r="J838" s="38"/>
      <c r="K838" s="38"/>
      <c r="L838" s="38"/>
      <c r="R838" s="37"/>
      <c r="S838" s="37"/>
      <c r="T838" s="37"/>
      <c r="U838" s="37"/>
      <c r="V838" s="37"/>
    </row>
    <row r="839" spans="9:22" x14ac:dyDescent="0.2">
      <c r="I839" s="38"/>
      <c r="J839" s="38"/>
      <c r="K839" s="38"/>
      <c r="L839" s="38"/>
      <c r="R839" s="37"/>
      <c r="S839" s="37"/>
      <c r="T839" s="37"/>
      <c r="U839" s="37"/>
      <c r="V839" s="37"/>
    </row>
    <row r="840" spans="9:22" x14ac:dyDescent="0.2">
      <c r="I840" s="38"/>
      <c r="J840" s="38"/>
      <c r="K840" s="38"/>
      <c r="L840" s="38"/>
      <c r="R840" s="37"/>
      <c r="S840" s="37"/>
      <c r="T840" s="37"/>
      <c r="U840" s="37"/>
      <c r="V840" s="37"/>
    </row>
    <row r="841" spans="9:22" x14ac:dyDescent="0.2">
      <c r="I841" s="38"/>
      <c r="J841" s="38"/>
      <c r="K841" s="38"/>
      <c r="L841" s="38"/>
      <c r="R841" s="37"/>
      <c r="S841" s="37"/>
      <c r="T841" s="37"/>
      <c r="U841" s="37"/>
      <c r="V841" s="37"/>
    </row>
    <row r="842" spans="9:22" x14ac:dyDescent="0.2">
      <c r="I842" s="38"/>
      <c r="J842" s="38"/>
      <c r="K842" s="38"/>
      <c r="L842" s="38"/>
      <c r="R842" s="37"/>
      <c r="S842" s="37"/>
      <c r="T842" s="37"/>
      <c r="U842" s="37"/>
      <c r="V842" s="37"/>
    </row>
    <row r="843" spans="9:22" x14ac:dyDescent="0.2">
      <c r="I843" s="38"/>
      <c r="J843" s="38"/>
      <c r="K843" s="38"/>
      <c r="L843" s="38"/>
      <c r="R843" s="37"/>
      <c r="S843" s="37"/>
      <c r="T843" s="37"/>
      <c r="U843" s="37"/>
      <c r="V843" s="37"/>
    </row>
    <row r="844" spans="9:22" x14ac:dyDescent="0.2">
      <c r="I844" s="38"/>
      <c r="J844" s="38"/>
      <c r="K844" s="38"/>
      <c r="L844" s="38"/>
      <c r="R844" s="37"/>
      <c r="S844" s="37"/>
      <c r="T844" s="37"/>
      <c r="U844" s="37"/>
      <c r="V844" s="37"/>
    </row>
    <row r="845" spans="9:22" x14ac:dyDescent="0.2">
      <c r="I845" s="38"/>
      <c r="J845" s="38"/>
      <c r="K845" s="38"/>
      <c r="L845" s="38"/>
      <c r="R845" s="37"/>
      <c r="S845" s="37"/>
      <c r="T845" s="37"/>
      <c r="U845" s="37"/>
      <c r="V845" s="37"/>
    </row>
    <row r="846" spans="9:22" x14ac:dyDescent="0.2">
      <c r="I846" s="38"/>
      <c r="J846" s="38"/>
      <c r="K846" s="38"/>
      <c r="L846" s="38"/>
      <c r="R846" s="37"/>
      <c r="S846" s="37"/>
      <c r="T846" s="37"/>
      <c r="U846" s="37"/>
      <c r="V846" s="37"/>
    </row>
    <row r="847" spans="9:22" x14ac:dyDescent="0.2">
      <c r="I847" s="38"/>
      <c r="J847" s="38"/>
      <c r="K847" s="38"/>
      <c r="L847" s="38"/>
      <c r="R847" s="37"/>
      <c r="S847" s="37"/>
      <c r="T847" s="37"/>
      <c r="U847" s="37"/>
      <c r="V847" s="37"/>
    </row>
    <row r="848" spans="9:22" x14ac:dyDescent="0.2">
      <c r="I848" s="38"/>
      <c r="J848" s="38"/>
      <c r="K848" s="38"/>
      <c r="L848" s="38"/>
      <c r="R848" s="37"/>
      <c r="S848" s="37"/>
      <c r="T848" s="37"/>
      <c r="U848" s="37"/>
      <c r="V848" s="37"/>
    </row>
    <row r="849" spans="9:22" x14ac:dyDescent="0.2">
      <c r="I849" s="38"/>
      <c r="J849" s="38"/>
      <c r="K849" s="38"/>
      <c r="L849" s="38"/>
      <c r="R849" s="37"/>
      <c r="S849" s="37"/>
      <c r="T849" s="37"/>
      <c r="U849" s="37"/>
      <c r="V849" s="37"/>
    </row>
    <row r="850" spans="9:22" x14ac:dyDescent="0.2">
      <c r="I850" s="38"/>
      <c r="J850" s="38"/>
      <c r="K850" s="38"/>
      <c r="L850" s="38"/>
      <c r="R850" s="37"/>
      <c r="S850" s="37"/>
      <c r="T850" s="37"/>
      <c r="U850" s="37"/>
      <c r="V850" s="37"/>
    </row>
    <row r="851" spans="9:22" x14ac:dyDescent="0.2">
      <c r="I851" s="38"/>
      <c r="J851" s="38"/>
      <c r="K851" s="38"/>
      <c r="L851" s="38"/>
      <c r="R851" s="37"/>
      <c r="S851" s="37"/>
      <c r="T851" s="37"/>
      <c r="U851" s="37"/>
      <c r="V851" s="37"/>
    </row>
    <row r="852" spans="9:22" x14ac:dyDescent="0.2">
      <c r="I852" s="38"/>
      <c r="J852" s="38"/>
      <c r="K852" s="38"/>
      <c r="L852" s="38"/>
      <c r="R852" s="37"/>
      <c r="S852" s="37"/>
      <c r="T852" s="37"/>
      <c r="U852" s="37"/>
      <c r="V852" s="37"/>
    </row>
    <row r="853" spans="9:22" x14ac:dyDescent="0.2">
      <c r="I853" s="38"/>
      <c r="J853" s="38"/>
      <c r="K853" s="38"/>
      <c r="L853" s="38"/>
      <c r="R853" s="37"/>
      <c r="S853" s="37"/>
      <c r="T853" s="37"/>
      <c r="U853" s="37"/>
      <c r="V853" s="37"/>
    </row>
    <row r="854" spans="9:22" x14ac:dyDescent="0.2">
      <c r="I854" s="38"/>
      <c r="J854" s="38"/>
      <c r="K854" s="38"/>
      <c r="L854" s="38"/>
      <c r="R854" s="37"/>
      <c r="S854" s="37"/>
      <c r="T854" s="37"/>
      <c r="U854" s="37"/>
      <c r="V854" s="37"/>
    </row>
    <row r="855" spans="9:22" x14ac:dyDescent="0.2">
      <c r="I855" s="38"/>
      <c r="J855" s="38"/>
      <c r="K855" s="38"/>
      <c r="L855" s="38"/>
      <c r="R855" s="37"/>
      <c r="S855" s="37"/>
      <c r="T855" s="37"/>
      <c r="U855" s="37"/>
      <c r="V855" s="37"/>
    </row>
    <row r="856" spans="9:22" x14ac:dyDescent="0.2">
      <c r="I856" s="38"/>
      <c r="J856" s="38"/>
      <c r="K856" s="38"/>
      <c r="L856" s="38"/>
      <c r="R856" s="37"/>
      <c r="S856" s="37"/>
      <c r="T856" s="37"/>
      <c r="U856" s="37"/>
      <c r="V856" s="37"/>
    </row>
    <row r="857" spans="9:22" x14ac:dyDescent="0.2">
      <c r="I857" s="38"/>
      <c r="J857" s="38"/>
      <c r="K857" s="38"/>
      <c r="L857" s="38"/>
      <c r="R857" s="37"/>
      <c r="S857" s="37"/>
      <c r="T857" s="37"/>
      <c r="U857" s="37"/>
      <c r="V857" s="37"/>
    </row>
    <row r="858" spans="9:22" x14ac:dyDescent="0.2">
      <c r="I858" s="38"/>
      <c r="J858" s="38"/>
      <c r="K858" s="38"/>
      <c r="L858" s="38"/>
      <c r="R858" s="37"/>
      <c r="S858" s="37"/>
      <c r="T858" s="37"/>
      <c r="U858" s="37"/>
      <c r="V858" s="37"/>
    </row>
    <row r="859" spans="9:22" x14ac:dyDescent="0.2">
      <c r="I859" s="38"/>
      <c r="J859" s="38"/>
      <c r="K859" s="38"/>
      <c r="L859" s="38"/>
      <c r="R859" s="37"/>
      <c r="S859" s="37"/>
      <c r="T859" s="37"/>
      <c r="U859" s="37"/>
      <c r="V859" s="37"/>
    </row>
    <row r="860" spans="9:22" x14ac:dyDescent="0.2">
      <c r="I860" s="38"/>
      <c r="J860" s="38"/>
      <c r="K860" s="38"/>
      <c r="L860" s="38"/>
      <c r="R860" s="37"/>
      <c r="S860" s="37"/>
      <c r="T860" s="37"/>
      <c r="U860" s="37"/>
      <c r="V860" s="37"/>
    </row>
    <row r="861" spans="9:22" x14ac:dyDescent="0.2">
      <c r="I861" s="38"/>
      <c r="J861" s="38"/>
      <c r="K861" s="38"/>
      <c r="L861" s="38"/>
      <c r="R861" s="37"/>
      <c r="S861" s="37"/>
      <c r="T861" s="37"/>
      <c r="U861" s="37"/>
      <c r="V861" s="37"/>
    </row>
    <row r="862" spans="9:22" x14ac:dyDescent="0.2">
      <c r="I862" s="38"/>
      <c r="J862" s="38"/>
      <c r="K862" s="38"/>
      <c r="L862" s="38"/>
      <c r="R862" s="37"/>
      <c r="S862" s="37"/>
      <c r="T862" s="37"/>
      <c r="U862" s="37"/>
      <c r="V862" s="37"/>
    </row>
    <row r="863" spans="9:22" x14ac:dyDescent="0.2">
      <c r="I863" s="38"/>
      <c r="J863" s="38"/>
      <c r="K863" s="38"/>
      <c r="L863" s="38"/>
      <c r="R863" s="37"/>
      <c r="S863" s="37"/>
      <c r="T863" s="37"/>
      <c r="U863" s="37"/>
      <c r="V863" s="37"/>
    </row>
    <row r="864" spans="9:22" x14ac:dyDescent="0.2">
      <c r="I864" s="38"/>
      <c r="J864" s="38"/>
      <c r="K864" s="38"/>
      <c r="L864" s="38"/>
      <c r="R864" s="37"/>
      <c r="S864" s="37"/>
      <c r="T864" s="37"/>
      <c r="U864" s="37"/>
      <c r="V864" s="37"/>
    </row>
    <row r="865" spans="9:22" x14ac:dyDescent="0.2">
      <c r="I865" s="38"/>
      <c r="J865" s="38"/>
      <c r="K865" s="38"/>
      <c r="L865" s="38"/>
      <c r="R865" s="37"/>
      <c r="S865" s="37"/>
      <c r="T865" s="37"/>
      <c r="U865" s="37"/>
      <c r="V865" s="37"/>
    </row>
    <row r="866" spans="9:22" x14ac:dyDescent="0.2">
      <c r="I866" s="38"/>
      <c r="J866" s="38"/>
      <c r="K866" s="38"/>
      <c r="L866" s="38"/>
      <c r="R866" s="37"/>
      <c r="S866" s="37"/>
      <c r="T866" s="37"/>
      <c r="U866" s="37"/>
      <c r="V866" s="37"/>
    </row>
    <row r="867" spans="9:22" x14ac:dyDescent="0.2">
      <c r="I867" s="38"/>
      <c r="J867" s="38"/>
      <c r="K867" s="38"/>
      <c r="L867" s="38"/>
      <c r="R867" s="37"/>
      <c r="S867" s="37"/>
      <c r="T867" s="37"/>
      <c r="U867" s="37"/>
      <c r="V867" s="37"/>
    </row>
    <row r="868" spans="9:22" x14ac:dyDescent="0.2">
      <c r="I868" s="38"/>
      <c r="J868" s="38"/>
      <c r="K868" s="38"/>
      <c r="L868" s="38"/>
      <c r="R868" s="37"/>
      <c r="S868" s="37"/>
      <c r="T868" s="37"/>
      <c r="U868" s="37"/>
      <c r="V868" s="37"/>
    </row>
    <row r="869" spans="9:22" x14ac:dyDescent="0.2">
      <c r="I869" s="38"/>
      <c r="J869" s="38"/>
      <c r="K869" s="38"/>
      <c r="L869" s="38"/>
      <c r="R869" s="37"/>
      <c r="S869" s="37"/>
      <c r="T869" s="37"/>
      <c r="U869" s="37"/>
      <c r="V869" s="37"/>
    </row>
    <row r="870" spans="9:22" x14ac:dyDescent="0.2">
      <c r="I870" s="38"/>
      <c r="J870" s="38"/>
      <c r="K870" s="38"/>
      <c r="L870" s="38"/>
      <c r="R870" s="37"/>
      <c r="S870" s="37"/>
      <c r="T870" s="37"/>
      <c r="U870" s="37"/>
      <c r="V870" s="37"/>
    </row>
    <row r="871" spans="9:22" x14ac:dyDescent="0.2">
      <c r="I871" s="38"/>
      <c r="J871" s="38"/>
      <c r="K871" s="38"/>
      <c r="L871" s="38"/>
      <c r="R871" s="37"/>
      <c r="S871" s="37"/>
      <c r="T871" s="37"/>
      <c r="U871" s="37"/>
      <c r="V871" s="37"/>
    </row>
    <row r="872" spans="9:22" x14ac:dyDescent="0.2">
      <c r="I872" s="38"/>
      <c r="J872" s="38"/>
      <c r="K872" s="38"/>
      <c r="L872" s="38"/>
      <c r="R872" s="37"/>
      <c r="S872" s="37"/>
      <c r="T872" s="37"/>
      <c r="U872" s="37"/>
      <c r="V872" s="37"/>
    </row>
    <row r="873" spans="9:22" x14ac:dyDescent="0.2">
      <c r="I873" s="38"/>
      <c r="J873" s="38"/>
      <c r="K873" s="38"/>
      <c r="L873" s="38"/>
      <c r="R873" s="37"/>
      <c r="S873" s="37"/>
      <c r="T873" s="37"/>
      <c r="U873" s="37"/>
      <c r="V873" s="37"/>
    </row>
    <row r="874" spans="9:22" x14ac:dyDescent="0.2">
      <c r="I874" s="38"/>
      <c r="J874" s="38"/>
      <c r="K874" s="38"/>
      <c r="L874" s="38"/>
      <c r="R874" s="37"/>
      <c r="S874" s="37"/>
      <c r="T874" s="37"/>
      <c r="U874" s="37"/>
      <c r="V874" s="37"/>
    </row>
    <row r="875" spans="9:22" x14ac:dyDescent="0.2">
      <c r="I875" s="38"/>
      <c r="J875" s="38"/>
      <c r="K875" s="38"/>
      <c r="L875" s="38"/>
      <c r="R875" s="37"/>
      <c r="S875" s="37"/>
      <c r="T875" s="37"/>
      <c r="U875" s="37"/>
      <c r="V875" s="37"/>
    </row>
    <row r="876" spans="9:22" x14ac:dyDescent="0.2">
      <c r="I876" s="38"/>
      <c r="J876" s="38"/>
      <c r="K876" s="38"/>
      <c r="L876" s="38"/>
      <c r="R876" s="37"/>
      <c r="S876" s="37"/>
      <c r="T876" s="37"/>
      <c r="U876" s="37"/>
      <c r="V876" s="37"/>
    </row>
    <row r="877" spans="9:22" x14ac:dyDescent="0.2">
      <c r="I877" s="38"/>
      <c r="J877" s="38"/>
      <c r="K877" s="38"/>
      <c r="L877" s="38"/>
      <c r="R877" s="37"/>
      <c r="S877" s="37"/>
      <c r="T877" s="37"/>
      <c r="U877" s="37"/>
      <c r="V877" s="37"/>
    </row>
    <row r="878" spans="9:22" x14ac:dyDescent="0.2">
      <c r="I878" s="38"/>
      <c r="J878" s="38"/>
      <c r="K878" s="38"/>
      <c r="L878" s="38"/>
      <c r="R878" s="37"/>
      <c r="S878" s="37"/>
      <c r="T878" s="37"/>
      <c r="U878" s="37"/>
      <c r="V878" s="37"/>
    </row>
    <row r="879" spans="9:22" x14ac:dyDescent="0.2">
      <c r="I879" s="38"/>
      <c r="J879" s="38"/>
      <c r="K879" s="38"/>
      <c r="L879" s="38"/>
      <c r="R879" s="37"/>
      <c r="S879" s="37"/>
      <c r="T879" s="37"/>
      <c r="U879" s="37"/>
      <c r="V879" s="37"/>
    </row>
    <row r="880" spans="9:22" x14ac:dyDescent="0.2">
      <c r="I880" s="38"/>
      <c r="J880" s="38"/>
      <c r="K880" s="38"/>
      <c r="L880" s="38"/>
      <c r="R880" s="37"/>
      <c r="S880" s="37"/>
      <c r="T880" s="37"/>
      <c r="U880" s="37"/>
      <c r="V880" s="37"/>
    </row>
    <row r="881" spans="9:22" x14ac:dyDescent="0.2">
      <c r="I881" s="38"/>
      <c r="J881" s="38"/>
      <c r="K881" s="38"/>
      <c r="L881" s="38"/>
      <c r="R881" s="37"/>
      <c r="S881" s="37"/>
      <c r="T881" s="37"/>
      <c r="U881" s="37"/>
      <c r="V881" s="37"/>
    </row>
    <row r="882" spans="9:22" x14ac:dyDescent="0.2">
      <c r="I882" s="38"/>
      <c r="J882" s="38"/>
      <c r="K882" s="38"/>
      <c r="L882" s="38"/>
      <c r="R882" s="37"/>
      <c r="S882" s="37"/>
      <c r="T882" s="37"/>
      <c r="U882" s="37"/>
      <c r="V882" s="37"/>
    </row>
    <row r="883" spans="9:22" x14ac:dyDescent="0.2">
      <c r="I883" s="38"/>
      <c r="J883" s="38"/>
      <c r="K883" s="38"/>
      <c r="L883" s="38"/>
      <c r="R883" s="37"/>
      <c r="S883" s="37"/>
      <c r="T883" s="37"/>
      <c r="U883" s="37"/>
      <c r="V883" s="37"/>
    </row>
    <row r="884" spans="9:22" x14ac:dyDescent="0.2">
      <c r="I884" s="38"/>
      <c r="J884" s="38"/>
      <c r="K884" s="38"/>
      <c r="L884" s="38"/>
      <c r="R884" s="37"/>
      <c r="S884" s="37"/>
      <c r="T884" s="37"/>
      <c r="U884" s="37"/>
      <c r="V884" s="37"/>
    </row>
    <row r="885" spans="9:22" x14ac:dyDescent="0.2">
      <c r="I885" s="38"/>
      <c r="J885" s="38"/>
      <c r="K885" s="38"/>
      <c r="L885" s="38"/>
      <c r="R885" s="37"/>
      <c r="S885" s="37"/>
      <c r="T885" s="37"/>
      <c r="U885" s="37"/>
      <c r="V885" s="37"/>
    </row>
    <row r="886" spans="9:22" x14ac:dyDescent="0.2">
      <c r="I886" s="38"/>
      <c r="J886" s="38"/>
      <c r="K886" s="38"/>
      <c r="L886" s="38"/>
      <c r="R886" s="37"/>
      <c r="S886" s="37"/>
      <c r="T886" s="37"/>
      <c r="U886" s="37"/>
      <c r="V886" s="37"/>
    </row>
    <row r="887" spans="9:22" x14ac:dyDescent="0.2">
      <c r="I887" s="38"/>
      <c r="J887" s="38"/>
      <c r="K887" s="38"/>
      <c r="L887" s="38"/>
      <c r="R887" s="37"/>
      <c r="S887" s="37"/>
      <c r="T887" s="37"/>
      <c r="U887" s="37"/>
      <c r="V887" s="37"/>
    </row>
    <row r="888" spans="9:22" x14ac:dyDescent="0.2">
      <c r="I888" s="38"/>
      <c r="J888" s="38"/>
      <c r="K888" s="38"/>
      <c r="L888" s="38"/>
      <c r="R888" s="37"/>
      <c r="S888" s="37"/>
      <c r="T888" s="37"/>
      <c r="U888" s="37"/>
      <c r="V888" s="37"/>
    </row>
    <row r="889" spans="9:22" x14ac:dyDescent="0.2">
      <c r="I889" s="38"/>
      <c r="J889" s="38"/>
      <c r="K889" s="38"/>
      <c r="L889" s="38"/>
      <c r="R889" s="37"/>
      <c r="S889" s="37"/>
      <c r="T889" s="37"/>
      <c r="U889" s="37"/>
      <c r="V889" s="37"/>
    </row>
    <row r="890" spans="9:22" x14ac:dyDescent="0.2">
      <c r="I890" s="38"/>
      <c r="J890" s="38"/>
      <c r="K890" s="38"/>
      <c r="L890" s="38"/>
      <c r="R890" s="37"/>
      <c r="S890" s="37"/>
      <c r="T890" s="37"/>
      <c r="U890" s="37"/>
      <c r="V890" s="37"/>
    </row>
    <row r="891" spans="9:22" x14ac:dyDescent="0.2">
      <c r="I891" s="38"/>
      <c r="J891" s="38"/>
      <c r="K891" s="38"/>
      <c r="L891" s="38"/>
      <c r="R891" s="37"/>
      <c r="S891" s="37"/>
      <c r="T891" s="37"/>
      <c r="U891" s="37"/>
      <c r="V891" s="37"/>
    </row>
    <row r="892" spans="9:22" x14ac:dyDescent="0.2">
      <c r="I892" s="38"/>
      <c r="J892" s="38"/>
      <c r="K892" s="38"/>
      <c r="L892" s="38"/>
      <c r="R892" s="37"/>
      <c r="S892" s="37"/>
      <c r="T892" s="37"/>
      <c r="U892" s="37"/>
      <c r="V892" s="37"/>
    </row>
    <row r="893" spans="9:22" x14ac:dyDescent="0.2">
      <c r="I893" s="38"/>
      <c r="J893" s="38"/>
      <c r="K893" s="38"/>
      <c r="L893" s="38"/>
      <c r="R893" s="37"/>
      <c r="S893" s="37"/>
      <c r="T893" s="37"/>
      <c r="U893" s="37"/>
      <c r="V893" s="37"/>
    </row>
    <row r="894" spans="9:22" x14ac:dyDescent="0.2">
      <c r="I894" s="38"/>
      <c r="J894" s="38"/>
      <c r="K894" s="38"/>
      <c r="L894" s="38"/>
      <c r="R894" s="37"/>
      <c r="S894" s="37"/>
      <c r="T894" s="37"/>
      <c r="U894" s="37"/>
      <c r="V894" s="37"/>
    </row>
    <row r="895" spans="9:22" x14ac:dyDescent="0.2">
      <c r="I895" s="38"/>
      <c r="J895" s="38"/>
      <c r="K895" s="38"/>
      <c r="L895" s="38"/>
      <c r="R895" s="37"/>
      <c r="S895" s="37"/>
      <c r="T895" s="37"/>
      <c r="U895" s="37"/>
      <c r="V895" s="37"/>
    </row>
    <row r="896" spans="9:22" x14ac:dyDescent="0.2">
      <c r="I896" s="38"/>
      <c r="J896" s="38"/>
      <c r="K896" s="38"/>
      <c r="L896" s="38"/>
      <c r="R896" s="37"/>
      <c r="S896" s="37"/>
      <c r="T896" s="37"/>
      <c r="U896" s="37"/>
      <c r="V896" s="37"/>
    </row>
    <row r="897" spans="9:22" x14ac:dyDescent="0.2">
      <c r="I897" s="38"/>
      <c r="J897" s="38"/>
      <c r="K897" s="38"/>
      <c r="L897" s="38"/>
      <c r="R897" s="37"/>
      <c r="S897" s="37"/>
      <c r="T897" s="37"/>
      <c r="U897" s="37"/>
      <c r="V897" s="37"/>
    </row>
    <row r="898" spans="9:22" x14ac:dyDescent="0.2">
      <c r="I898" s="38"/>
      <c r="J898" s="38"/>
      <c r="K898" s="38"/>
      <c r="L898" s="38"/>
      <c r="R898" s="37"/>
      <c r="S898" s="37"/>
      <c r="T898" s="37"/>
      <c r="U898" s="37"/>
      <c r="V898" s="37"/>
    </row>
    <row r="899" spans="9:22" x14ac:dyDescent="0.2">
      <c r="I899" s="38"/>
      <c r="J899" s="38"/>
      <c r="K899" s="38"/>
      <c r="L899" s="38"/>
      <c r="R899" s="37"/>
      <c r="S899" s="37"/>
      <c r="T899" s="37"/>
      <c r="U899" s="37"/>
      <c r="V899" s="37"/>
    </row>
    <row r="900" spans="9:22" x14ac:dyDescent="0.2">
      <c r="I900" s="38"/>
      <c r="J900" s="38"/>
      <c r="K900" s="38"/>
      <c r="L900" s="38"/>
      <c r="R900" s="37"/>
      <c r="S900" s="37"/>
      <c r="T900" s="37"/>
      <c r="U900" s="37"/>
      <c r="V900" s="37"/>
    </row>
    <row r="901" spans="9:22" x14ac:dyDescent="0.2">
      <c r="I901" s="38"/>
      <c r="J901" s="38"/>
      <c r="K901" s="38"/>
      <c r="L901" s="38"/>
      <c r="R901" s="37"/>
      <c r="S901" s="37"/>
      <c r="T901" s="37"/>
      <c r="U901" s="37"/>
      <c r="V901" s="37"/>
    </row>
    <row r="902" spans="9:22" x14ac:dyDescent="0.2">
      <c r="I902" s="38"/>
      <c r="J902" s="38"/>
      <c r="K902" s="38"/>
      <c r="L902" s="38"/>
      <c r="R902" s="37"/>
      <c r="S902" s="37"/>
      <c r="T902" s="37"/>
      <c r="U902" s="37"/>
      <c r="V902" s="37"/>
    </row>
    <row r="903" spans="9:22" x14ac:dyDescent="0.2">
      <c r="I903" s="38"/>
      <c r="J903" s="38"/>
      <c r="K903" s="38"/>
      <c r="L903" s="38"/>
      <c r="R903" s="37"/>
      <c r="S903" s="37"/>
      <c r="T903" s="37"/>
      <c r="U903" s="37"/>
      <c r="V903" s="37"/>
    </row>
    <row r="904" spans="9:22" x14ac:dyDescent="0.2">
      <c r="I904" s="38"/>
      <c r="J904" s="38"/>
      <c r="K904" s="38"/>
      <c r="L904" s="38"/>
      <c r="R904" s="37"/>
      <c r="S904" s="37"/>
      <c r="T904" s="37"/>
      <c r="U904" s="37"/>
      <c r="V904" s="37"/>
    </row>
    <row r="905" spans="9:22" x14ac:dyDescent="0.2">
      <c r="I905" s="38"/>
      <c r="J905" s="38"/>
      <c r="K905" s="38"/>
      <c r="L905" s="38"/>
      <c r="R905" s="37"/>
      <c r="S905" s="37"/>
      <c r="T905" s="37"/>
      <c r="U905" s="37"/>
      <c r="V905" s="37"/>
    </row>
    <row r="906" spans="9:22" x14ac:dyDescent="0.2">
      <c r="I906" s="38"/>
      <c r="J906" s="38"/>
      <c r="K906" s="38"/>
      <c r="L906" s="38"/>
      <c r="R906" s="37"/>
      <c r="S906" s="37"/>
      <c r="T906" s="37"/>
      <c r="U906" s="37"/>
      <c r="V906" s="37"/>
    </row>
    <row r="907" spans="9:22" x14ac:dyDescent="0.2">
      <c r="I907" s="38"/>
      <c r="J907" s="38"/>
      <c r="K907" s="38"/>
      <c r="L907" s="38"/>
      <c r="R907" s="37"/>
      <c r="S907" s="37"/>
      <c r="T907" s="37"/>
      <c r="U907" s="37"/>
      <c r="V907" s="37"/>
    </row>
    <row r="908" spans="9:22" x14ac:dyDescent="0.2">
      <c r="I908" s="38"/>
      <c r="J908" s="38"/>
      <c r="K908" s="38"/>
      <c r="L908" s="38"/>
      <c r="R908" s="37"/>
      <c r="S908" s="37"/>
      <c r="T908" s="37"/>
      <c r="U908" s="37"/>
      <c r="V908" s="37"/>
    </row>
    <row r="909" spans="9:22" x14ac:dyDescent="0.2">
      <c r="I909" s="38"/>
      <c r="J909" s="38"/>
      <c r="K909" s="38"/>
      <c r="L909" s="38"/>
      <c r="R909" s="37"/>
      <c r="S909" s="37"/>
      <c r="T909" s="37"/>
      <c r="U909" s="37"/>
      <c r="V909" s="37"/>
    </row>
    <row r="910" spans="9:22" x14ac:dyDescent="0.2">
      <c r="I910" s="38"/>
      <c r="J910" s="38"/>
      <c r="K910" s="38"/>
      <c r="L910" s="38"/>
      <c r="R910" s="37"/>
      <c r="S910" s="37"/>
      <c r="T910" s="37"/>
      <c r="U910" s="37"/>
      <c r="V910" s="37"/>
    </row>
    <row r="911" spans="9:22" x14ac:dyDescent="0.2">
      <c r="I911" s="38"/>
      <c r="J911" s="38"/>
      <c r="K911" s="38"/>
      <c r="L911" s="38"/>
      <c r="R911" s="37"/>
      <c r="S911" s="37"/>
      <c r="T911" s="37"/>
      <c r="U911" s="37"/>
      <c r="V911" s="37"/>
    </row>
    <row r="912" spans="9:22" x14ac:dyDescent="0.2">
      <c r="I912" s="38"/>
      <c r="J912" s="38"/>
      <c r="K912" s="38"/>
      <c r="L912" s="38"/>
      <c r="R912" s="37"/>
      <c r="S912" s="37"/>
      <c r="T912" s="37"/>
      <c r="U912" s="37"/>
      <c r="V912" s="37"/>
    </row>
    <row r="913" spans="9:22" x14ac:dyDescent="0.2">
      <c r="I913" s="38"/>
      <c r="J913" s="38"/>
      <c r="K913" s="38"/>
      <c r="L913" s="38"/>
      <c r="R913" s="37"/>
      <c r="S913" s="37"/>
      <c r="T913" s="37"/>
      <c r="U913" s="37"/>
      <c r="V913" s="37"/>
    </row>
    <row r="914" spans="9:22" x14ac:dyDescent="0.2">
      <c r="I914" s="38"/>
      <c r="J914" s="38"/>
      <c r="K914" s="38"/>
      <c r="L914" s="38"/>
      <c r="R914" s="37"/>
      <c r="S914" s="37"/>
      <c r="T914" s="37"/>
      <c r="U914" s="37"/>
      <c r="V914" s="37"/>
    </row>
    <row r="915" spans="9:22" x14ac:dyDescent="0.2">
      <c r="I915" s="38"/>
      <c r="J915" s="38"/>
      <c r="K915" s="38"/>
      <c r="L915" s="38"/>
      <c r="R915" s="37"/>
      <c r="S915" s="37"/>
      <c r="T915" s="37"/>
      <c r="U915" s="37"/>
      <c r="V915" s="37"/>
    </row>
    <row r="916" spans="9:22" x14ac:dyDescent="0.2">
      <c r="I916" s="38"/>
      <c r="J916" s="38"/>
      <c r="K916" s="38"/>
      <c r="L916" s="38"/>
      <c r="R916" s="37"/>
      <c r="S916" s="37"/>
      <c r="T916" s="37"/>
      <c r="U916" s="37"/>
      <c r="V916" s="37"/>
    </row>
    <row r="917" spans="9:22" x14ac:dyDescent="0.2">
      <c r="I917" s="38"/>
      <c r="J917" s="38"/>
      <c r="K917" s="38"/>
      <c r="L917" s="38"/>
      <c r="R917" s="37"/>
      <c r="S917" s="37"/>
      <c r="T917" s="37"/>
      <c r="U917" s="37"/>
      <c r="V917" s="37"/>
    </row>
    <row r="918" spans="9:22" x14ac:dyDescent="0.2">
      <c r="I918" s="38"/>
      <c r="J918" s="38"/>
      <c r="K918" s="38"/>
      <c r="L918" s="38"/>
      <c r="R918" s="37"/>
      <c r="S918" s="37"/>
      <c r="T918" s="37"/>
      <c r="U918" s="37"/>
      <c r="V918" s="37"/>
    </row>
    <row r="919" spans="9:22" x14ac:dyDescent="0.2">
      <c r="I919" s="38"/>
      <c r="J919" s="38"/>
      <c r="K919" s="38"/>
      <c r="L919" s="38"/>
      <c r="R919" s="37"/>
      <c r="S919" s="37"/>
      <c r="T919" s="37"/>
      <c r="U919" s="37"/>
      <c r="V919" s="37"/>
    </row>
    <row r="920" spans="9:22" x14ac:dyDescent="0.2">
      <c r="I920" s="38"/>
      <c r="J920" s="38"/>
      <c r="K920" s="38"/>
      <c r="L920" s="38"/>
      <c r="R920" s="37"/>
      <c r="S920" s="37"/>
      <c r="T920" s="37"/>
      <c r="U920" s="37"/>
      <c r="V920" s="37"/>
    </row>
    <row r="921" spans="9:22" x14ac:dyDescent="0.2">
      <c r="I921" s="38"/>
      <c r="J921" s="38"/>
      <c r="K921" s="38"/>
      <c r="L921" s="38"/>
      <c r="R921" s="37"/>
      <c r="S921" s="37"/>
      <c r="T921" s="37"/>
      <c r="U921" s="37"/>
      <c r="V921" s="37"/>
    </row>
    <row r="922" spans="9:22" x14ac:dyDescent="0.2">
      <c r="I922" s="38"/>
      <c r="J922" s="38"/>
      <c r="K922" s="38"/>
      <c r="L922" s="38"/>
      <c r="R922" s="37"/>
      <c r="S922" s="37"/>
      <c r="T922" s="37"/>
      <c r="U922" s="37"/>
      <c r="V922" s="37"/>
    </row>
    <row r="923" spans="9:22" x14ac:dyDescent="0.2">
      <c r="I923" s="38"/>
      <c r="J923" s="38"/>
      <c r="K923" s="38"/>
      <c r="L923" s="38"/>
      <c r="R923" s="37"/>
      <c r="S923" s="37"/>
      <c r="T923" s="37"/>
      <c r="U923" s="37"/>
      <c r="V923" s="37"/>
    </row>
    <row r="924" spans="9:22" x14ac:dyDescent="0.2">
      <c r="I924" s="38"/>
      <c r="J924" s="38"/>
      <c r="K924" s="38"/>
      <c r="L924" s="38"/>
      <c r="R924" s="37"/>
      <c r="S924" s="37"/>
      <c r="T924" s="37"/>
      <c r="U924" s="37"/>
      <c r="V924" s="37"/>
    </row>
    <row r="925" spans="9:22" x14ac:dyDescent="0.2">
      <c r="I925" s="38"/>
      <c r="J925" s="38"/>
      <c r="K925" s="38"/>
      <c r="L925" s="38"/>
      <c r="R925" s="37"/>
      <c r="S925" s="37"/>
      <c r="T925" s="37"/>
      <c r="U925" s="37"/>
      <c r="V925" s="37"/>
    </row>
    <row r="926" spans="9:22" x14ac:dyDescent="0.2">
      <c r="I926" s="38"/>
      <c r="J926" s="38"/>
      <c r="K926" s="38"/>
      <c r="L926" s="38"/>
      <c r="R926" s="37"/>
      <c r="S926" s="37"/>
      <c r="T926" s="37"/>
      <c r="U926" s="37"/>
      <c r="V926" s="37"/>
    </row>
    <row r="927" spans="9:22" x14ac:dyDescent="0.2">
      <c r="I927" s="38"/>
      <c r="J927" s="38"/>
      <c r="K927" s="38"/>
      <c r="L927" s="38"/>
      <c r="R927" s="37"/>
      <c r="S927" s="37"/>
      <c r="T927" s="37"/>
      <c r="U927" s="37"/>
      <c r="V927" s="37"/>
    </row>
    <row r="928" spans="9:22" x14ac:dyDescent="0.2">
      <c r="I928" s="38"/>
      <c r="J928" s="38"/>
      <c r="K928" s="38"/>
      <c r="L928" s="38"/>
      <c r="R928" s="37"/>
      <c r="S928" s="37"/>
      <c r="T928" s="37"/>
      <c r="U928" s="37"/>
      <c r="V928" s="37"/>
    </row>
    <row r="929" spans="9:22" x14ac:dyDescent="0.2">
      <c r="I929" s="38"/>
      <c r="J929" s="38"/>
      <c r="K929" s="38"/>
      <c r="L929" s="38"/>
      <c r="R929" s="37"/>
      <c r="S929" s="37"/>
      <c r="T929" s="37"/>
      <c r="U929" s="37"/>
      <c r="V929" s="37"/>
    </row>
    <row r="930" spans="9:22" x14ac:dyDescent="0.2">
      <c r="I930" s="38"/>
      <c r="J930" s="38"/>
      <c r="K930" s="38"/>
      <c r="L930" s="38"/>
      <c r="R930" s="37"/>
      <c r="S930" s="37"/>
      <c r="T930" s="37"/>
      <c r="U930" s="37"/>
      <c r="V930" s="37"/>
    </row>
    <row r="931" spans="9:22" x14ac:dyDescent="0.2">
      <c r="I931" s="38"/>
      <c r="J931" s="38"/>
      <c r="K931" s="38"/>
      <c r="L931" s="38"/>
      <c r="R931" s="37"/>
      <c r="S931" s="37"/>
      <c r="T931" s="37"/>
      <c r="U931" s="37"/>
      <c r="V931" s="37"/>
    </row>
    <row r="932" spans="9:22" x14ac:dyDescent="0.2">
      <c r="I932" s="38"/>
      <c r="J932" s="38"/>
      <c r="K932" s="38"/>
      <c r="L932" s="38"/>
      <c r="R932" s="37"/>
      <c r="S932" s="37"/>
      <c r="T932" s="37"/>
      <c r="U932" s="37"/>
      <c r="V932" s="37"/>
    </row>
    <row r="933" spans="9:22" x14ac:dyDescent="0.2">
      <c r="I933" s="38"/>
      <c r="J933" s="38"/>
      <c r="K933" s="38"/>
      <c r="L933" s="38"/>
      <c r="R933" s="37"/>
      <c r="S933" s="37"/>
      <c r="T933" s="37"/>
      <c r="U933" s="37"/>
      <c r="V933" s="37"/>
    </row>
    <row r="934" spans="9:22" x14ac:dyDescent="0.2">
      <c r="I934" s="38"/>
      <c r="J934" s="38"/>
      <c r="K934" s="38"/>
      <c r="L934" s="38"/>
      <c r="R934" s="37"/>
      <c r="S934" s="37"/>
      <c r="T934" s="37"/>
      <c r="U934" s="37"/>
      <c r="V934" s="37"/>
    </row>
    <row r="935" spans="9:22" x14ac:dyDescent="0.2">
      <c r="I935" s="38"/>
      <c r="J935" s="38"/>
      <c r="K935" s="38"/>
      <c r="L935" s="38"/>
      <c r="R935" s="37"/>
      <c r="S935" s="37"/>
      <c r="T935" s="37"/>
      <c r="U935" s="37"/>
      <c r="V935" s="37"/>
    </row>
    <row r="936" spans="9:22" x14ac:dyDescent="0.2">
      <c r="I936" s="38"/>
      <c r="J936" s="38"/>
      <c r="K936" s="38"/>
      <c r="L936" s="38"/>
      <c r="R936" s="37"/>
      <c r="S936" s="37"/>
      <c r="T936" s="37"/>
      <c r="U936" s="37"/>
      <c r="V936" s="37"/>
    </row>
    <row r="937" spans="9:22" x14ac:dyDescent="0.2">
      <c r="I937" s="38"/>
      <c r="J937" s="38"/>
      <c r="K937" s="38"/>
      <c r="L937" s="38"/>
      <c r="R937" s="37"/>
      <c r="S937" s="37"/>
      <c r="T937" s="37"/>
      <c r="U937" s="37"/>
      <c r="V937" s="37"/>
    </row>
    <row r="938" spans="9:22" x14ac:dyDescent="0.2">
      <c r="I938" s="38"/>
      <c r="J938" s="38"/>
      <c r="K938" s="38"/>
      <c r="L938" s="38"/>
      <c r="R938" s="37"/>
      <c r="S938" s="37"/>
      <c r="T938" s="37"/>
      <c r="U938" s="37"/>
      <c r="V938" s="37"/>
    </row>
    <row r="939" spans="9:22" x14ac:dyDescent="0.2">
      <c r="I939" s="38"/>
      <c r="J939" s="38"/>
      <c r="K939" s="38"/>
      <c r="L939" s="38"/>
      <c r="R939" s="37"/>
      <c r="S939" s="37"/>
      <c r="T939" s="37"/>
      <c r="U939" s="37"/>
      <c r="V939" s="37"/>
    </row>
    <row r="940" spans="9:22" x14ac:dyDescent="0.2">
      <c r="I940" s="38"/>
      <c r="J940" s="38"/>
      <c r="K940" s="38"/>
      <c r="L940" s="38"/>
      <c r="R940" s="37"/>
      <c r="S940" s="37"/>
      <c r="T940" s="37"/>
      <c r="U940" s="37"/>
      <c r="V940" s="37"/>
    </row>
    <row r="941" spans="9:22" x14ac:dyDescent="0.2">
      <c r="I941" s="38"/>
      <c r="J941" s="38"/>
      <c r="K941" s="38"/>
      <c r="L941" s="38"/>
      <c r="R941" s="37"/>
      <c r="S941" s="37"/>
      <c r="T941" s="37"/>
      <c r="U941" s="37"/>
      <c r="V941" s="37"/>
    </row>
    <row r="942" spans="9:22" x14ac:dyDescent="0.2">
      <c r="I942" s="38"/>
      <c r="J942" s="38"/>
      <c r="K942" s="38"/>
      <c r="L942" s="38"/>
      <c r="R942" s="37"/>
      <c r="S942" s="37"/>
      <c r="T942" s="37"/>
      <c r="U942" s="37"/>
      <c r="V942" s="37"/>
    </row>
    <row r="943" spans="9:22" x14ac:dyDescent="0.2">
      <c r="I943" s="38"/>
      <c r="J943" s="38"/>
      <c r="K943" s="38"/>
      <c r="L943" s="38"/>
      <c r="R943" s="37"/>
      <c r="S943" s="37"/>
      <c r="T943" s="37"/>
      <c r="U943" s="37"/>
      <c r="V943" s="37"/>
    </row>
    <row r="944" spans="9:22" x14ac:dyDescent="0.2">
      <c r="I944" s="38"/>
      <c r="J944" s="38"/>
      <c r="K944" s="38"/>
      <c r="L944" s="38"/>
      <c r="R944" s="37"/>
      <c r="S944" s="37"/>
      <c r="T944" s="37"/>
      <c r="U944" s="37"/>
      <c r="V944" s="37"/>
    </row>
    <row r="945" spans="9:22" x14ac:dyDescent="0.2">
      <c r="I945" s="38"/>
      <c r="J945" s="38"/>
      <c r="K945" s="38"/>
      <c r="L945" s="38"/>
      <c r="R945" s="37"/>
      <c r="S945" s="37"/>
      <c r="T945" s="37"/>
      <c r="U945" s="37"/>
      <c r="V945" s="37"/>
    </row>
    <row r="946" spans="9:22" x14ac:dyDescent="0.2">
      <c r="I946" s="38"/>
      <c r="J946" s="38"/>
      <c r="K946" s="38"/>
      <c r="L946" s="38"/>
      <c r="R946" s="37"/>
      <c r="S946" s="37"/>
      <c r="T946" s="37"/>
      <c r="U946" s="37"/>
      <c r="V946" s="37"/>
    </row>
    <row r="947" spans="9:22" x14ac:dyDescent="0.2">
      <c r="I947" s="38"/>
      <c r="J947" s="38"/>
      <c r="K947" s="38"/>
      <c r="L947" s="38"/>
      <c r="R947" s="37"/>
      <c r="S947" s="37"/>
      <c r="T947" s="37"/>
      <c r="U947" s="37"/>
      <c r="V947" s="37"/>
    </row>
    <row r="948" spans="9:22" x14ac:dyDescent="0.2">
      <c r="I948" s="38"/>
      <c r="J948" s="38"/>
      <c r="K948" s="38"/>
      <c r="L948" s="38"/>
      <c r="R948" s="37"/>
      <c r="S948" s="37"/>
      <c r="T948" s="37"/>
      <c r="U948" s="37"/>
      <c r="V948" s="37"/>
    </row>
    <row r="949" spans="9:22" x14ac:dyDescent="0.2">
      <c r="I949" s="38"/>
      <c r="J949" s="38"/>
      <c r="K949" s="38"/>
      <c r="L949" s="38"/>
      <c r="R949" s="37"/>
      <c r="S949" s="37"/>
      <c r="T949" s="37"/>
      <c r="U949" s="37"/>
      <c r="V949" s="37"/>
    </row>
    <row r="950" spans="9:22" x14ac:dyDescent="0.2">
      <c r="I950" s="38"/>
      <c r="J950" s="38"/>
      <c r="K950" s="38"/>
      <c r="L950" s="38"/>
      <c r="R950" s="37"/>
      <c r="S950" s="37"/>
      <c r="T950" s="37"/>
      <c r="U950" s="37"/>
      <c r="V950" s="37"/>
    </row>
    <row r="951" spans="9:22" x14ac:dyDescent="0.2">
      <c r="I951" s="38"/>
      <c r="J951" s="38"/>
      <c r="K951" s="38"/>
      <c r="L951" s="38"/>
      <c r="R951" s="37"/>
      <c r="S951" s="37"/>
      <c r="T951" s="37"/>
      <c r="U951" s="37"/>
      <c r="V951" s="37"/>
    </row>
    <row r="952" spans="9:22" x14ac:dyDescent="0.2">
      <c r="I952" s="38"/>
      <c r="J952" s="38"/>
      <c r="K952" s="38"/>
      <c r="L952" s="38"/>
      <c r="R952" s="37"/>
      <c r="S952" s="37"/>
      <c r="T952" s="37"/>
      <c r="U952" s="37"/>
      <c r="V952" s="37"/>
    </row>
    <row r="953" spans="9:22" x14ac:dyDescent="0.2">
      <c r="I953" s="38"/>
      <c r="J953" s="38"/>
      <c r="K953" s="38"/>
      <c r="L953" s="38"/>
      <c r="R953" s="37"/>
      <c r="S953" s="37"/>
      <c r="T953" s="37"/>
      <c r="U953" s="37"/>
      <c r="V953" s="37"/>
    </row>
    <row r="954" spans="9:22" x14ac:dyDescent="0.2">
      <c r="I954" s="38"/>
      <c r="J954" s="38"/>
      <c r="K954" s="38"/>
      <c r="L954" s="38"/>
      <c r="R954" s="37"/>
      <c r="S954" s="37"/>
      <c r="T954" s="37"/>
      <c r="U954" s="37"/>
      <c r="V954" s="37"/>
    </row>
    <row r="955" spans="9:22" x14ac:dyDescent="0.2">
      <c r="I955" s="38"/>
      <c r="J955" s="38"/>
      <c r="K955" s="38"/>
      <c r="L955" s="38"/>
      <c r="R955" s="37"/>
      <c r="S955" s="37"/>
      <c r="T955" s="37"/>
      <c r="U955" s="37"/>
      <c r="V955" s="37"/>
    </row>
    <row r="956" spans="9:22" x14ac:dyDescent="0.2">
      <c r="I956" s="38"/>
      <c r="J956" s="38"/>
      <c r="K956" s="38"/>
      <c r="L956" s="38"/>
      <c r="R956" s="37"/>
      <c r="S956" s="37"/>
      <c r="T956" s="37"/>
      <c r="U956" s="37"/>
      <c r="V956" s="37"/>
    </row>
    <row r="957" spans="9:22" x14ac:dyDescent="0.2">
      <c r="I957" s="38"/>
      <c r="J957" s="38"/>
      <c r="K957" s="38"/>
      <c r="L957" s="38"/>
      <c r="R957" s="37"/>
      <c r="S957" s="37"/>
      <c r="T957" s="37"/>
      <c r="U957" s="37"/>
      <c r="V957" s="37"/>
    </row>
    <row r="958" spans="9:22" x14ac:dyDescent="0.2">
      <c r="I958" s="38"/>
      <c r="J958" s="38"/>
      <c r="K958" s="38"/>
      <c r="L958" s="38"/>
      <c r="R958" s="37"/>
      <c r="S958" s="37"/>
      <c r="T958" s="37"/>
      <c r="U958" s="37"/>
      <c r="V958" s="37"/>
    </row>
    <row r="959" spans="9:22" x14ac:dyDescent="0.2">
      <c r="I959" s="38"/>
      <c r="J959" s="38"/>
      <c r="K959" s="38"/>
      <c r="L959" s="38"/>
      <c r="R959" s="37"/>
      <c r="S959" s="37"/>
      <c r="T959" s="37"/>
      <c r="U959" s="37"/>
      <c r="V959" s="37"/>
    </row>
    <row r="960" spans="9:22" x14ac:dyDescent="0.2">
      <c r="I960" s="38"/>
      <c r="J960" s="38"/>
      <c r="K960" s="38"/>
      <c r="L960" s="38"/>
      <c r="R960" s="37"/>
      <c r="S960" s="37"/>
      <c r="T960" s="37"/>
      <c r="U960" s="37"/>
      <c r="V960" s="37"/>
    </row>
    <row r="961" spans="9:22" x14ac:dyDescent="0.2">
      <c r="I961" s="38"/>
      <c r="J961" s="38"/>
      <c r="K961" s="38"/>
      <c r="L961" s="38"/>
      <c r="R961" s="37"/>
      <c r="S961" s="37"/>
      <c r="T961" s="37"/>
      <c r="U961" s="37"/>
      <c r="V961" s="37"/>
    </row>
    <row r="962" spans="9:22" x14ac:dyDescent="0.2">
      <c r="I962" s="38"/>
      <c r="J962" s="38"/>
      <c r="K962" s="38"/>
      <c r="L962" s="38"/>
      <c r="R962" s="37"/>
      <c r="S962" s="37"/>
      <c r="T962" s="37"/>
      <c r="U962" s="37"/>
      <c r="V962" s="37"/>
    </row>
    <row r="963" spans="9:22" x14ac:dyDescent="0.2">
      <c r="I963" s="38"/>
      <c r="J963" s="38"/>
      <c r="K963" s="38"/>
      <c r="L963" s="38"/>
      <c r="R963" s="37"/>
      <c r="S963" s="37"/>
      <c r="T963" s="37"/>
      <c r="U963" s="37"/>
      <c r="V963" s="37"/>
    </row>
    <row r="964" spans="9:22" x14ac:dyDescent="0.2">
      <c r="I964" s="38"/>
      <c r="J964" s="38"/>
      <c r="K964" s="38"/>
      <c r="L964" s="38"/>
      <c r="R964" s="37"/>
      <c r="S964" s="37"/>
      <c r="T964" s="37"/>
      <c r="U964" s="37"/>
      <c r="V964" s="37"/>
    </row>
    <row r="965" spans="9:22" x14ac:dyDescent="0.2">
      <c r="I965" s="38"/>
      <c r="J965" s="38"/>
      <c r="K965" s="38"/>
      <c r="L965" s="38"/>
      <c r="R965" s="37"/>
      <c r="S965" s="37"/>
      <c r="T965" s="37"/>
      <c r="U965" s="37"/>
      <c r="V965" s="37"/>
    </row>
    <row r="966" spans="9:22" x14ac:dyDescent="0.2">
      <c r="I966" s="38"/>
      <c r="J966" s="38"/>
      <c r="K966" s="38"/>
      <c r="L966" s="38"/>
      <c r="R966" s="37"/>
      <c r="S966" s="37"/>
      <c r="T966" s="37"/>
      <c r="U966" s="37"/>
      <c r="V966" s="37"/>
    </row>
    <row r="967" spans="9:22" x14ac:dyDescent="0.2">
      <c r="I967" s="38"/>
      <c r="J967" s="38"/>
      <c r="K967" s="38"/>
      <c r="L967" s="38"/>
      <c r="R967" s="37"/>
      <c r="S967" s="37"/>
      <c r="T967" s="37"/>
      <c r="U967" s="37"/>
      <c r="V967" s="37"/>
    </row>
    <row r="968" spans="9:22" x14ac:dyDescent="0.2">
      <c r="I968" s="38"/>
      <c r="J968" s="38"/>
      <c r="K968" s="38"/>
      <c r="L968" s="38"/>
      <c r="R968" s="37"/>
      <c r="S968" s="37"/>
      <c r="T968" s="37"/>
      <c r="U968" s="37"/>
      <c r="V968" s="37"/>
    </row>
    <row r="969" spans="9:22" x14ac:dyDescent="0.2">
      <c r="I969" s="38"/>
      <c r="J969" s="38"/>
      <c r="K969" s="38"/>
      <c r="L969" s="38"/>
      <c r="R969" s="37"/>
      <c r="S969" s="37"/>
      <c r="T969" s="37"/>
      <c r="U969" s="37"/>
      <c r="V969" s="37"/>
    </row>
    <row r="970" spans="9:22" x14ac:dyDescent="0.2">
      <c r="I970" s="38"/>
      <c r="J970" s="38"/>
      <c r="K970" s="38"/>
      <c r="L970" s="38"/>
      <c r="R970" s="37"/>
      <c r="S970" s="37"/>
      <c r="T970" s="37"/>
      <c r="U970" s="37"/>
      <c r="V970" s="37"/>
    </row>
    <row r="971" spans="9:22" x14ac:dyDescent="0.2">
      <c r="I971" s="38"/>
      <c r="J971" s="38"/>
      <c r="K971" s="38"/>
      <c r="L971" s="38"/>
      <c r="R971" s="37"/>
      <c r="S971" s="37"/>
      <c r="T971" s="37"/>
      <c r="U971" s="37"/>
      <c r="V971" s="37"/>
    </row>
    <row r="972" spans="9:22" x14ac:dyDescent="0.2">
      <c r="I972" s="38"/>
      <c r="J972" s="38"/>
      <c r="K972" s="38"/>
      <c r="L972" s="38"/>
      <c r="R972" s="37"/>
      <c r="S972" s="37"/>
      <c r="T972" s="37"/>
      <c r="U972" s="37"/>
      <c r="V972" s="37"/>
    </row>
    <row r="973" spans="9:22" x14ac:dyDescent="0.2">
      <c r="I973" s="38"/>
      <c r="J973" s="38"/>
      <c r="K973" s="38"/>
      <c r="L973" s="38"/>
      <c r="R973" s="37"/>
      <c r="S973" s="37"/>
      <c r="T973" s="37"/>
      <c r="U973" s="37"/>
      <c r="V973" s="37"/>
    </row>
    <row r="974" spans="9:22" x14ac:dyDescent="0.2">
      <c r="I974" s="38"/>
      <c r="J974" s="38"/>
      <c r="K974" s="38"/>
      <c r="L974" s="38"/>
      <c r="R974" s="37"/>
      <c r="S974" s="37"/>
      <c r="T974" s="37"/>
      <c r="U974" s="37"/>
      <c r="V974" s="37"/>
    </row>
    <row r="975" spans="9:22" x14ac:dyDescent="0.2">
      <c r="I975" s="38"/>
      <c r="J975" s="38"/>
      <c r="K975" s="38"/>
      <c r="L975" s="38"/>
      <c r="R975" s="37"/>
      <c r="S975" s="37"/>
      <c r="T975" s="37"/>
      <c r="U975" s="37"/>
      <c r="V975" s="37"/>
    </row>
    <row r="976" spans="9:22" x14ac:dyDescent="0.2">
      <c r="I976" s="38"/>
      <c r="J976" s="38"/>
      <c r="K976" s="38"/>
      <c r="L976" s="38"/>
      <c r="R976" s="37"/>
      <c r="S976" s="37"/>
      <c r="T976" s="37"/>
      <c r="U976" s="37"/>
      <c r="V976" s="37"/>
    </row>
    <row r="977" spans="9:22" x14ac:dyDescent="0.2">
      <c r="I977" s="38"/>
      <c r="J977" s="38"/>
      <c r="K977" s="38"/>
      <c r="L977" s="38"/>
      <c r="R977" s="37"/>
      <c r="S977" s="37"/>
      <c r="T977" s="37"/>
      <c r="U977" s="37"/>
      <c r="V977" s="37"/>
    </row>
    <row r="978" spans="9:22" x14ac:dyDescent="0.2">
      <c r="I978" s="38"/>
      <c r="J978" s="38"/>
      <c r="K978" s="38"/>
      <c r="L978" s="38"/>
      <c r="R978" s="37"/>
      <c r="S978" s="37"/>
      <c r="T978" s="37"/>
      <c r="U978" s="37"/>
      <c r="V978" s="37"/>
    </row>
    <row r="979" spans="9:22" x14ac:dyDescent="0.2">
      <c r="I979" s="38"/>
      <c r="J979" s="38"/>
      <c r="K979" s="38"/>
      <c r="L979" s="38"/>
      <c r="R979" s="37"/>
      <c r="S979" s="37"/>
      <c r="T979" s="37"/>
      <c r="U979" s="37"/>
      <c r="V979" s="37"/>
    </row>
    <row r="980" spans="9:22" x14ac:dyDescent="0.2">
      <c r="I980" s="38"/>
      <c r="J980" s="38"/>
      <c r="K980" s="38"/>
      <c r="L980" s="38"/>
      <c r="R980" s="37"/>
      <c r="S980" s="37"/>
      <c r="T980" s="37"/>
      <c r="U980" s="37"/>
      <c r="V980" s="37"/>
    </row>
    <row r="981" spans="9:22" x14ac:dyDescent="0.2">
      <c r="I981" s="38"/>
      <c r="J981" s="38"/>
      <c r="K981" s="38"/>
      <c r="L981" s="38"/>
      <c r="R981" s="37"/>
      <c r="S981" s="37"/>
      <c r="T981" s="37"/>
      <c r="U981" s="37"/>
      <c r="V981" s="37"/>
    </row>
    <row r="982" spans="9:22" x14ac:dyDescent="0.2">
      <c r="I982" s="38"/>
      <c r="J982" s="38"/>
      <c r="K982" s="38"/>
      <c r="L982" s="38"/>
      <c r="R982" s="37"/>
      <c r="S982" s="37"/>
      <c r="T982" s="37"/>
      <c r="U982" s="37"/>
      <c r="V982" s="37"/>
    </row>
    <row r="983" spans="9:22" x14ac:dyDescent="0.2">
      <c r="I983" s="38"/>
      <c r="J983" s="38"/>
      <c r="K983" s="38"/>
      <c r="L983" s="38"/>
      <c r="R983" s="37"/>
      <c r="S983" s="37"/>
      <c r="T983" s="37"/>
      <c r="U983" s="37"/>
      <c r="V983" s="37"/>
    </row>
    <row r="984" spans="9:22" x14ac:dyDescent="0.2">
      <c r="I984" s="38"/>
      <c r="J984" s="38"/>
      <c r="K984" s="38"/>
      <c r="L984" s="38"/>
      <c r="R984" s="37"/>
      <c r="S984" s="37"/>
      <c r="T984" s="37"/>
      <c r="U984" s="37"/>
      <c r="V984" s="37"/>
    </row>
    <row r="985" spans="9:22" x14ac:dyDescent="0.2">
      <c r="I985" s="38"/>
      <c r="J985" s="38"/>
      <c r="K985" s="38"/>
      <c r="L985" s="38"/>
      <c r="R985" s="37"/>
      <c r="S985" s="37"/>
      <c r="T985" s="37"/>
      <c r="U985" s="37"/>
      <c r="V985" s="37"/>
    </row>
    <row r="986" spans="9:22" x14ac:dyDescent="0.2">
      <c r="I986" s="38"/>
      <c r="J986" s="38"/>
      <c r="K986" s="38"/>
      <c r="L986" s="38"/>
      <c r="R986" s="37"/>
      <c r="S986" s="37"/>
      <c r="T986" s="37"/>
      <c r="U986" s="37"/>
      <c r="V986" s="37"/>
    </row>
    <row r="987" spans="9:22" x14ac:dyDescent="0.2">
      <c r="I987" s="38"/>
      <c r="J987" s="38"/>
      <c r="K987" s="38"/>
      <c r="L987" s="38"/>
      <c r="R987" s="37"/>
      <c r="S987" s="37"/>
      <c r="T987" s="37"/>
      <c r="U987" s="37"/>
      <c r="V987" s="37"/>
    </row>
    <row r="988" spans="9:22" x14ac:dyDescent="0.2">
      <c r="I988" s="38"/>
      <c r="J988" s="38"/>
      <c r="K988" s="38"/>
      <c r="L988" s="38"/>
      <c r="R988" s="37"/>
      <c r="S988" s="37"/>
      <c r="T988" s="37"/>
      <c r="U988" s="37"/>
      <c r="V988" s="37"/>
    </row>
    <row r="989" spans="9:22" x14ac:dyDescent="0.2">
      <c r="I989" s="38"/>
      <c r="J989" s="38"/>
      <c r="K989" s="38"/>
      <c r="L989" s="38"/>
      <c r="R989" s="37"/>
      <c r="S989" s="37"/>
      <c r="T989" s="37"/>
      <c r="U989" s="37"/>
      <c r="V989" s="37"/>
    </row>
    <row r="990" spans="9:22" x14ac:dyDescent="0.2">
      <c r="I990" s="38"/>
      <c r="J990" s="38"/>
      <c r="K990" s="38"/>
      <c r="L990" s="38"/>
      <c r="R990" s="37"/>
      <c r="S990" s="37"/>
      <c r="T990" s="37"/>
      <c r="U990" s="37"/>
      <c r="V990" s="37"/>
    </row>
    <row r="991" spans="9:22" x14ac:dyDescent="0.2">
      <c r="I991" s="38"/>
      <c r="J991" s="38"/>
      <c r="K991" s="38"/>
      <c r="L991" s="38"/>
      <c r="R991" s="37"/>
      <c r="S991" s="37"/>
      <c r="T991" s="37"/>
      <c r="U991" s="37"/>
      <c r="V991" s="37"/>
    </row>
    <row r="992" spans="9:22" x14ac:dyDescent="0.2">
      <c r="I992" s="38"/>
      <c r="J992" s="38"/>
      <c r="K992" s="38"/>
      <c r="L992" s="38"/>
      <c r="R992" s="37"/>
      <c r="S992" s="37"/>
      <c r="T992" s="37"/>
      <c r="U992" s="37"/>
      <c r="V992" s="37"/>
    </row>
    <row r="993" spans="9:22" x14ac:dyDescent="0.2">
      <c r="I993" s="38"/>
      <c r="J993" s="38"/>
      <c r="K993" s="38"/>
      <c r="L993" s="38"/>
      <c r="R993" s="37"/>
      <c r="S993" s="37"/>
      <c r="T993" s="37"/>
      <c r="U993" s="37"/>
      <c r="V993" s="37"/>
    </row>
    <row r="994" spans="9:22" x14ac:dyDescent="0.2">
      <c r="I994" s="38"/>
      <c r="J994" s="38"/>
      <c r="K994" s="38"/>
      <c r="L994" s="38"/>
      <c r="R994" s="37"/>
      <c r="S994" s="37"/>
      <c r="T994" s="37"/>
      <c r="U994" s="37"/>
      <c r="V994" s="37"/>
    </row>
    <row r="995" spans="9:22" x14ac:dyDescent="0.2">
      <c r="I995" s="38"/>
      <c r="J995" s="38"/>
      <c r="K995" s="38"/>
      <c r="L995" s="38"/>
      <c r="R995" s="37"/>
      <c r="S995" s="37"/>
      <c r="T995" s="37"/>
      <c r="U995" s="37"/>
      <c r="V995" s="37"/>
    </row>
    <row r="996" spans="9:22" x14ac:dyDescent="0.2">
      <c r="I996" s="38"/>
      <c r="J996" s="38"/>
      <c r="K996" s="38"/>
      <c r="L996" s="38"/>
      <c r="R996" s="37"/>
      <c r="S996" s="37"/>
      <c r="T996" s="37"/>
      <c r="U996" s="37"/>
      <c r="V996" s="37"/>
    </row>
    <row r="997" spans="9:22" x14ac:dyDescent="0.2">
      <c r="I997" s="38"/>
      <c r="J997" s="38"/>
      <c r="K997" s="38"/>
      <c r="L997" s="38"/>
      <c r="R997" s="37"/>
      <c r="S997" s="37"/>
      <c r="T997" s="37"/>
      <c r="U997" s="37"/>
      <c r="V997" s="37"/>
    </row>
    <row r="998" spans="9:22" x14ac:dyDescent="0.2">
      <c r="I998" s="38"/>
      <c r="J998" s="38"/>
      <c r="K998" s="38"/>
      <c r="L998" s="38"/>
      <c r="R998" s="37"/>
      <c r="S998" s="37"/>
      <c r="T998" s="37"/>
      <c r="U998" s="37"/>
      <c r="V998" s="37"/>
    </row>
    <row r="999" spans="9:22" x14ac:dyDescent="0.2">
      <c r="I999" s="38"/>
      <c r="J999" s="38"/>
      <c r="K999" s="38"/>
      <c r="L999" s="38"/>
      <c r="R999" s="37"/>
      <c r="S999" s="37"/>
      <c r="T999" s="37"/>
      <c r="U999" s="37"/>
      <c r="V999" s="37"/>
    </row>
    <row r="1000" spans="9:22" x14ac:dyDescent="0.2">
      <c r="I1000" s="38"/>
      <c r="J1000" s="38"/>
      <c r="K1000" s="38"/>
      <c r="L1000" s="38"/>
      <c r="R1000" s="37"/>
      <c r="S1000" s="37"/>
      <c r="T1000" s="37"/>
      <c r="U1000" s="37"/>
      <c r="V1000" s="37"/>
    </row>
    <row r="1001" spans="9:22" x14ac:dyDescent="0.2">
      <c r="I1001" s="38"/>
      <c r="J1001" s="38"/>
      <c r="K1001" s="38"/>
      <c r="L1001" s="38"/>
      <c r="R1001" s="37"/>
      <c r="S1001" s="37"/>
      <c r="T1001" s="37"/>
      <c r="U1001" s="37"/>
      <c r="V1001" s="37"/>
    </row>
    <row r="1002" spans="9:22" x14ac:dyDescent="0.2">
      <c r="I1002" s="38"/>
      <c r="J1002" s="38"/>
      <c r="K1002" s="38"/>
      <c r="L1002" s="38"/>
      <c r="R1002" s="37"/>
      <c r="S1002" s="37"/>
      <c r="T1002" s="37"/>
      <c r="U1002" s="37"/>
      <c r="V1002" s="37"/>
    </row>
    <row r="1003" spans="9:22" x14ac:dyDescent="0.2">
      <c r="I1003" s="38"/>
      <c r="J1003" s="38"/>
      <c r="K1003" s="38"/>
      <c r="L1003" s="38"/>
      <c r="R1003" s="37"/>
      <c r="S1003" s="37"/>
      <c r="T1003" s="37"/>
      <c r="U1003" s="37"/>
      <c r="V1003" s="37"/>
    </row>
    <row r="1004" spans="9:22" x14ac:dyDescent="0.2">
      <c r="I1004" s="38"/>
      <c r="J1004" s="38"/>
      <c r="K1004" s="38"/>
      <c r="L1004" s="38"/>
      <c r="R1004" s="37"/>
      <c r="S1004" s="37"/>
      <c r="T1004" s="37"/>
      <c r="U1004" s="37"/>
      <c r="V1004" s="37"/>
    </row>
    <row r="1005" spans="9:22" x14ac:dyDescent="0.2">
      <c r="I1005" s="38"/>
      <c r="J1005" s="38"/>
      <c r="K1005" s="38"/>
      <c r="L1005" s="38"/>
      <c r="R1005" s="37"/>
      <c r="S1005" s="37"/>
      <c r="T1005" s="37"/>
      <c r="U1005" s="37"/>
      <c r="V1005" s="37"/>
    </row>
    <row r="1006" spans="9:22" x14ac:dyDescent="0.2">
      <c r="I1006" s="38"/>
      <c r="J1006" s="38"/>
      <c r="K1006" s="38"/>
      <c r="L1006" s="38"/>
      <c r="R1006" s="37"/>
      <c r="S1006" s="37"/>
      <c r="T1006" s="37"/>
      <c r="U1006" s="37"/>
      <c r="V1006" s="37"/>
    </row>
    <row r="1007" spans="9:22" x14ac:dyDescent="0.2">
      <c r="I1007" s="38"/>
      <c r="J1007" s="38"/>
      <c r="K1007" s="38"/>
      <c r="L1007" s="38"/>
      <c r="R1007" s="37"/>
      <c r="S1007" s="37"/>
      <c r="T1007" s="37"/>
      <c r="U1007" s="37"/>
      <c r="V1007" s="37"/>
    </row>
    <row r="1008" spans="9:22" x14ac:dyDescent="0.2">
      <c r="I1008" s="38"/>
      <c r="J1008" s="38"/>
      <c r="K1008" s="38"/>
      <c r="L1008" s="38"/>
      <c r="R1008" s="37"/>
      <c r="S1008" s="37"/>
      <c r="T1008" s="37"/>
      <c r="U1008" s="37"/>
      <c r="V1008" s="37"/>
    </row>
    <row r="1009" spans="9:22" x14ac:dyDescent="0.2">
      <c r="I1009" s="38"/>
      <c r="J1009" s="38"/>
      <c r="K1009" s="38"/>
      <c r="L1009" s="38"/>
      <c r="R1009" s="37"/>
      <c r="S1009" s="37"/>
      <c r="T1009" s="37"/>
      <c r="U1009" s="37"/>
      <c r="V1009" s="37"/>
    </row>
    <row r="1010" spans="9:22" x14ac:dyDescent="0.2">
      <c r="I1010" s="38"/>
      <c r="J1010" s="38"/>
      <c r="K1010" s="38"/>
      <c r="L1010" s="38"/>
      <c r="R1010" s="37"/>
      <c r="S1010" s="37"/>
      <c r="T1010" s="37"/>
      <c r="U1010" s="37"/>
      <c r="V1010" s="37"/>
    </row>
    <row r="1011" spans="9:22" x14ac:dyDescent="0.2">
      <c r="I1011" s="38"/>
      <c r="J1011" s="38"/>
      <c r="K1011" s="38"/>
      <c r="L1011" s="38"/>
      <c r="R1011" s="37"/>
      <c r="S1011" s="37"/>
      <c r="T1011" s="37"/>
      <c r="U1011" s="37"/>
      <c r="V1011" s="37"/>
    </row>
    <row r="1012" spans="9:22" x14ac:dyDescent="0.2">
      <c r="I1012" s="38"/>
      <c r="J1012" s="38"/>
      <c r="K1012" s="38"/>
      <c r="L1012" s="38"/>
      <c r="R1012" s="37"/>
      <c r="S1012" s="37"/>
      <c r="T1012" s="37"/>
      <c r="U1012" s="37"/>
      <c r="V1012" s="37"/>
    </row>
    <row r="1013" spans="9:22" x14ac:dyDescent="0.2">
      <c r="I1013" s="38"/>
      <c r="J1013" s="38"/>
      <c r="K1013" s="38"/>
      <c r="L1013" s="38"/>
      <c r="R1013" s="37"/>
      <c r="S1013" s="37"/>
      <c r="T1013" s="37"/>
      <c r="U1013" s="37"/>
      <c r="V1013" s="37"/>
    </row>
    <row r="1014" spans="9:22" x14ac:dyDescent="0.2">
      <c r="I1014" s="38"/>
      <c r="J1014" s="38"/>
      <c r="K1014" s="38"/>
      <c r="L1014" s="38"/>
      <c r="R1014" s="37"/>
      <c r="S1014" s="37"/>
      <c r="T1014" s="37"/>
      <c r="U1014" s="37"/>
      <c r="V1014" s="37"/>
    </row>
    <row r="1015" spans="9:22" x14ac:dyDescent="0.2">
      <c r="I1015" s="38"/>
      <c r="J1015" s="38"/>
      <c r="K1015" s="38"/>
      <c r="L1015" s="38"/>
      <c r="R1015" s="37"/>
      <c r="S1015" s="37"/>
      <c r="T1015" s="37"/>
      <c r="U1015" s="37"/>
      <c r="V1015" s="37"/>
    </row>
    <row r="1016" spans="9:22" x14ac:dyDescent="0.2">
      <c r="I1016" s="38"/>
      <c r="J1016" s="38"/>
      <c r="K1016" s="38"/>
      <c r="L1016" s="38"/>
      <c r="R1016" s="37"/>
      <c r="S1016" s="37"/>
      <c r="T1016" s="37"/>
      <c r="U1016" s="37"/>
      <c r="V1016" s="37"/>
    </row>
    <row r="1017" spans="9:22" x14ac:dyDescent="0.2">
      <c r="I1017" s="38"/>
      <c r="J1017" s="38"/>
      <c r="K1017" s="38"/>
      <c r="L1017" s="38"/>
      <c r="R1017" s="37"/>
      <c r="S1017" s="37"/>
      <c r="T1017" s="37"/>
      <c r="U1017" s="37"/>
      <c r="V1017" s="37"/>
    </row>
    <row r="1018" spans="9:22" x14ac:dyDescent="0.2">
      <c r="I1018" s="38"/>
      <c r="J1018" s="38"/>
      <c r="K1018" s="38"/>
      <c r="L1018" s="38"/>
      <c r="R1018" s="37"/>
      <c r="S1018" s="37"/>
      <c r="T1018" s="37"/>
      <c r="U1018" s="37"/>
      <c r="V1018" s="37"/>
    </row>
    <row r="1019" spans="9:22" x14ac:dyDescent="0.2">
      <c r="I1019" s="38"/>
      <c r="J1019" s="38"/>
      <c r="K1019" s="38"/>
      <c r="L1019" s="38"/>
      <c r="R1019" s="37"/>
      <c r="S1019" s="37"/>
      <c r="T1019" s="37"/>
      <c r="U1019" s="37"/>
      <c r="V1019" s="37"/>
    </row>
    <row r="1020" spans="9:22" x14ac:dyDescent="0.2">
      <c r="I1020" s="38"/>
      <c r="J1020" s="38"/>
      <c r="K1020" s="38"/>
      <c r="L1020" s="38"/>
      <c r="R1020" s="37"/>
      <c r="S1020" s="37"/>
      <c r="T1020" s="37"/>
      <c r="U1020" s="37"/>
      <c r="V1020" s="37"/>
    </row>
    <row r="1021" spans="9:22" x14ac:dyDescent="0.2">
      <c r="I1021" s="38"/>
      <c r="J1021" s="38"/>
      <c r="K1021" s="38"/>
      <c r="L1021" s="38"/>
      <c r="R1021" s="37"/>
      <c r="S1021" s="37"/>
      <c r="T1021" s="37"/>
      <c r="U1021" s="37"/>
      <c r="V1021" s="37"/>
    </row>
    <row r="1022" spans="9:22" x14ac:dyDescent="0.2">
      <c r="I1022" s="38"/>
      <c r="J1022" s="38"/>
      <c r="K1022" s="38"/>
      <c r="L1022" s="38"/>
      <c r="R1022" s="37"/>
      <c r="S1022" s="37"/>
      <c r="T1022" s="37"/>
      <c r="U1022" s="37"/>
      <c r="V1022" s="37"/>
    </row>
    <row r="1023" spans="9:22" x14ac:dyDescent="0.2">
      <c r="I1023" s="38"/>
      <c r="J1023" s="38"/>
      <c r="K1023" s="38"/>
      <c r="L1023" s="38"/>
      <c r="R1023" s="37"/>
      <c r="S1023" s="37"/>
      <c r="T1023" s="37"/>
      <c r="U1023" s="37"/>
      <c r="V1023" s="37"/>
    </row>
    <row r="1024" spans="9:22" x14ac:dyDescent="0.2">
      <c r="I1024" s="38"/>
      <c r="J1024" s="38"/>
      <c r="K1024" s="38"/>
      <c r="L1024" s="38"/>
      <c r="R1024" s="37"/>
      <c r="S1024" s="37"/>
      <c r="T1024" s="37"/>
      <c r="U1024" s="37"/>
      <c r="V1024" s="37"/>
    </row>
    <row r="1025" spans="9:22" x14ac:dyDescent="0.2">
      <c r="I1025" s="38"/>
      <c r="J1025" s="38"/>
      <c r="K1025" s="38"/>
      <c r="L1025" s="38"/>
      <c r="R1025" s="37"/>
      <c r="S1025" s="37"/>
      <c r="T1025" s="37"/>
      <c r="U1025" s="37"/>
      <c r="V1025" s="37"/>
    </row>
    <row r="1026" spans="9:22" x14ac:dyDescent="0.2">
      <c r="I1026" s="38"/>
      <c r="J1026" s="38"/>
      <c r="K1026" s="38"/>
      <c r="L1026" s="38"/>
      <c r="R1026" s="37"/>
      <c r="S1026" s="37"/>
      <c r="T1026" s="37"/>
      <c r="U1026" s="37"/>
      <c r="V1026" s="37"/>
    </row>
    <row r="1027" spans="9:22" x14ac:dyDescent="0.2">
      <c r="I1027" s="38"/>
      <c r="J1027" s="38"/>
      <c r="K1027" s="38"/>
      <c r="L1027" s="38"/>
      <c r="R1027" s="37"/>
      <c r="S1027" s="37"/>
      <c r="T1027" s="37"/>
      <c r="U1027" s="37"/>
      <c r="V1027" s="37"/>
    </row>
    <row r="1028" spans="9:22" x14ac:dyDescent="0.2">
      <c r="I1028" s="38"/>
      <c r="J1028" s="38"/>
      <c r="K1028" s="38"/>
      <c r="L1028" s="38"/>
      <c r="R1028" s="37"/>
      <c r="S1028" s="37"/>
      <c r="T1028" s="37"/>
      <c r="U1028" s="37"/>
      <c r="V1028" s="37"/>
    </row>
    <row r="1029" spans="9:22" x14ac:dyDescent="0.2">
      <c r="I1029" s="38"/>
      <c r="J1029" s="38"/>
      <c r="K1029" s="38"/>
      <c r="L1029" s="38"/>
      <c r="R1029" s="37"/>
      <c r="S1029" s="37"/>
      <c r="T1029" s="37"/>
      <c r="U1029" s="37"/>
      <c r="V1029" s="37"/>
    </row>
    <row r="1030" spans="9:22" x14ac:dyDescent="0.2">
      <c r="I1030" s="38"/>
      <c r="J1030" s="38"/>
      <c r="K1030" s="38"/>
      <c r="L1030" s="38"/>
      <c r="R1030" s="37"/>
      <c r="S1030" s="37"/>
      <c r="T1030" s="37"/>
      <c r="U1030" s="37"/>
      <c r="V1030" s="37"/>
    </row>
    <row r="1031" spans="9:22" x14ac:dyDescent="0.2">
      <c r="I1031" s="38"/>
      <c r="J1031" s="38"/>
      <c r="K1031" s="38"/>
      <c r="L1031" s="38"/>
      <c r="R1031" s="37"/>
      <c r="S1031" s="37"/>
      <c r="T1031" s="37"/>
      <c r="U1031" s="37"/>
      <c r="V1031" s="37"/>
    </row>
    <row r="1032" spans="9:22" x14ac:dyDescent="0.2">
      <c r="I1032" s="38"/>
      <c r="J1032" s="38"/>
      <c r="K1032" s="38"/>
      <c r="L1032" s="38"/>
      <c r="R1032" s="37"/>
      <c r="S1032" s="37"/>
      <c r="T1032" s="37"/>
      <c r="U1032" s="37"/>
      <c r="V1032" s="37"/>
    </row>
    <row r="1033" spans="9:22" x14ac:dyDescent="0.2">
      <c r="I1033" s="38"/>
      <c r="J1033" s="38"/>
      <c r="K1033" s="38"/>
      <c r="L1033" s="38"/>
      <c r="R1033" s="37"/>
      <c r="S1033" s="37"/>
      <c r="T1033" s="37"/>
      <c r="U1033" s="37"/>
      <c r="V1033" s="37"/>
    </row>
    <row r="1034" spans="9:22" x14ac:dyDescent="0.2">
      <c r="I1034" s="38"/>
      <c r="J1034" s="38"/>
      <c r="K1034" s="38"/>
      <c r="L1034" s="38"/>
      <c r="R1034" s="37"/>
      <c r="S1034" s="37"/>
      <c r="T1034" s="37"/>
      <c r="U1034" s="37"/>
      <c r="V1034" s="37"/>
    </row>
    <row r="1035" spans="9:22" x14ac:dyDescent="0.2">
      <c r="I1035" s="38"/>
      <c r="J1035" s="38"/>
      <c r="K1035" s="38"/>
      <c r="L1035" s="38"/>
      <c r="R1035" s="37"/>
      <c r="S1035" s="37"/>
      <c r="T1035" s="37"/>
      <c r="U1035" s="37"/>
      <c r="V1035" s="37"/>
    </row>
    <row r="1036" spans="9:22" x14ac:dyDescent="0.2">
      <c r="I1036" s="38"/>
      <c r="J1036" s="38"/>
      <c r="K1036" s="38"/>
      <c r="L1036" s="38"/>
      <c r="R1036" s="37"/>
      <c r="S1036" s="37"/>
      <c r="T1036" s="37"/>
      <c r="U1036" s="37"/>
      <c r="V1036" s="37"/>
    </row>
    <row r="1037" spans="9:22" x14ac:dyDescent="0.2">
      <c r="I1037" s="38"/>
      <c r="J1037" s="38"/>
      <c r="K1037" s="38"/>
      <c r="L1037" s="38"/>
      <c r="R1037" s="37"/>
      <c r="S1037" s="37"/>
      <c r="T1037" s="37"/>
      <c r="U1037" s="37"/>
      <c r="V1037" s="37"/>
    </row>
    <row r="1038" spans="9:22" x14ac:dyDescent="0.2">
      <c r="I1038" s="38"/>
      <c r="J1038" s="38"/>
      <c r="K1038" s="38"/>
      <c r="L1038" s="38"/>
      <c r="R1038" s="37"/>
      <c r="S1038" s="37"/>
      <c r="T1038" s="37"/>
      <c r="U1038" s="37"/>
      <c r="V1038" s="37"/>
    </row>
    <row r="1039" spans="9:22" x14ac:dyDescent="0.2">
      <c r="I1039" s="38"/>
      <c r="J1039" s="38"/>
      <c r="K1039" s="38"/>
      <c r="L1039" s="38"/>
      <c r="R1039" s="37"/>
      <c r="S1039" s="37"/>
      <c r="T1039" s="37"/>
      <c r="U1039" s="37"/>
      <c r="V1039" s="37"/>
    </row>
    <row r="1040" spans="9:22" x14ac:dyDescent="0.2">
      <c r="I1040" s="38"/>
      <c r="J1040" s="38"/>
      <c r="K1040" s="38"/>
      <c r="L1040" s="38"/>
      <c r="R1040" s="37"/>
      <c r="S1040" s="37"/>
      <c r="T1040" s="37"/>
      <c r="U1040" s="37"/>
      <c r="V1040" s="37"/>
    </row>
    <row r="1041" spans="9:22" x14ac:dyDescent="0.2">
      <c r="I1041" s="38"/>
      <c r="J1041" s="38"/>
      <c r="K1041" s="38"/>
      <c r="L1041" s="38"/>
      <c r="R1041" s="37"/>
      <c r="S1041" s="37"/>
      <c r="T1041" s="37"/>
      <c r="U1041" s="37"/>
      <c r="V1041" s="37"/>
    </row>
    <row r="1042" spans="9:22" x14ac:dyDescent="0.2">
      <c r="I1042" s="38"/>
      <c r="J1042" s="38"/>
      <c r="K1042" s="38"/>
      <c r="L1042" s="38"/>
      <c r="R1042" s="37"/>
      <c r="S1042" s="37"/>
      <c r="T1042" s="37"/>
      <c r="U1042" s="37"/>
      <c r="V1042" s="37"/>
    </row>
    <row r="1043" spans="9:22" x14ac:dyDescent="0.2">
      <c r="I1043" s="38"/>
      <c r="J1043" s="38"/>
      <c r="K1043" s="38"/>
      <c r="L1043" s="38"/>
      <c r="R1043" s="37"/>
      <c r="S1043" s="37"/>
      <c r="T1043" s="37"/>
      <c r="U1043" s="37"/>
      <c r="V1043" s="37"/>
    </row>
    <row r="1044" spans="9:22" x14ac:dyDescent="0.2">
      <c r="I1044" s="38"/>
      <c r="J1044" s="38"/>
      <c r="K1044" s="38"/>
      <c r="L1044" s="38"/>
      <c r="R1044" s="37"/>
      <c r="S1044" s="37"/>
      <c r="T1044" s="37"/>
      <c r="U1044" s="37"/>
      <c r="V1044" s="37"/>
    </row>
    <row r="1045" spans="9:22" x14ac:dyDescent="0.2">
      <c r="I1045" s="38"/>
      <c r="J1045" s="38"/>
      <c r="K1045" s="38"/>
      <c r="L1045" s="38"/>
      <c r="R1045" s="37"/>
      <c r="S1045" s="37"/>
      <c r="T1045" s="37"/>
      <c r="U1045" s="37"/>
      <c r="V1045" s="37"/>
    </row>
    <row r="1046" spans="9:22" x14ac:dyDescent="0.2">
      <c r="I1046" s="38"/>
      <c r="J1046" s="38"/>
      <c r="K1046" s="38"/>
      <c r="L1046" s="38"/>
      <c r="R1046" s="37"/>
      <c r="S1046" s="37"/>
      <c r="T1046" s="37"/>
      <c r="U1046" s="37"/>
      <c r="V1046" s="37"/>
    </row>
    <row r="1047" spans="9:22" x14ac:dyDescent="0.2">
      <c r="I1047" s="38"/>
      <c r="J1047" s="38"/>
      <c r="K1047" s="38"/>
      <c r="L1047" s="38"/>
      <c r="R1047" s="37"/>
      <c r="S1047" s="37"/>
      <c r="T1047" s="37"/>
      <c r="U1047" s="37"/>
      <c r="V1047" s="37"/>
    </row>
    <row r="1048" spans="9:22" x14ac:dyDescent="0.2">
      <c r="I1048" s="38"/>
      <c r="J1048" s="38"/>
      <c r="K1048" s="38"/>
      <c r="L1048" s="38"/>
      <c r="R1048" s="37"/>
      <c r="S1048" s="37"/>
      <c r="T1048" s="37"/>
      <c r="U1048" s="37"/>
      <c r="V1048" s="37"/>
    </row>
    <row r="1049" spans="9:22" x14ac:dyDescent="0.2">
      <c r="I1049" s="38"/>
      <c r="J1049" s="38"/>
      <c r="K1049" s="38"/>
      <c r="L1049" s="38"/>
      <c r="R1049" s="37"/>
      <c r="S1049" s="37"/>
      <c r="T1049" s="37"/>
      <c r="U1049" s="37"/>
      <c r="V1049" s="37"/>
    </row>
    <row r="1050" spans="9:22" x14ac:dyDescent="0.2">
      <c r="I1050" s="38"/>
      <c r="J1050" s="38"/>
      <c r="K1050" s="38"/>
      <c r="L1050" s="38"/>
      <c r="R1050" s="37"/>
      <c r="S1050" s="37"/>
      <c r="T1050" s="37"/>
      <c r="U1050" s="37"/>
      <c r="V1050" s="37"/>
    </row>
    <row r="1051" spans="9:22" x14ac:dyDescent="0.2">
      <c r="I1051" s="38"/>
      <c r="J1051" s="38"/>
      <c r="K1051" s="38"/>
      <c r="L1051" s="38"/>
      <c r="R1051" s="37"/>
      <c r="S1051" s="37"/>
      <c r="T1051" s="37"/>
      <c r="U1051" s="37"/>
      <c r="V1051" s="37"/>
    </row>
    <row r="1052" spans="9:22" x14ac:dyDescent="0.2">
      <c r="I1052" s="38"/>
      <c r="J1052" s="38"/>
      <c r="K1052" s="38"/>
      <c r="L1052" s="38"/>
      <c r="R1052" s="37"/>
      <c r="S1052" s="37"/>
      <c r="T1052" s="37"/>
      <c r="U1052" s="37"/>
      <c r="V1052" s="37"/>
    </row>
    <row r="1053" spans="9:22" x14ac:dyDescent="0.2">
      <c r="I1053" s="38"/>
      <c r="J1053" s="38"/>
      <c r="K1053" s="38"/>
      <c r="L1053" s="38"/>
      <c r="R1053" s="37"/>
      <c r="S1053" s="37"/>
      <c r="T1053" s="37"/>
      <c r="U1053" s="37"/>
      <c r="V1053" s="37"/>
    </row>
    <row r="1054" spans="9:22" x14ac:dyDescent="0.2">
      <c r="I1054" s="38"/>
      <c r="J1054" s="38"/>
      <c r="K1054" s="38"/>
      <c r="L1054" s="38"/>
      <c r="R1054" s="37"/>
      <c r="S1054" s="37"/>
      <c r="T1054" s="37"/>
      <c r="U1054" s="37"/>
      <c r="V1054" s="37"/>
    </row>
    <row r="1055" spans="9:22" x14ac:dyDescent="0.2">
      <c r="I1055" s="38"/>
      <c r="J1055" s="38"/>
      <c r="K1055" s="38"/>
      <c r="L1055" s="38"/>
      <c r="R1055" s="37"/>
      <c r="S1055" s="37"/>
      <c r="T1055" s="37"/>
      <c r="U1055" s="37"/>
      <c r="V1055" s="37"/>
    </row>
    <row r="1056" spans="9:22" x14ac:dyDescent="0.2">
      <c r="I1056" s="38"/>
      <c r="J1056" s="38"/>
      <c r="K1056" s="38"/>
      <c r="L1056" s="38"/>
      <c r="R1056" s="37"/>
      <c r="S1056" s="37"/>
      <c r="T1056" s="37"/>
      <c r="U1056" s="37"/>
      <c r="V1056" s="37"/>
    </row>
    <row r="1057" spans="9:22" x14ac:dyDescent="0.2">
      <c r="I1057" s="38"/>
      <c r="J1057" s="38"/>
      <c r="K1057" s="38"/>
      <c r="L1057" s="38"/>
      <c r="R1057" s="37"/>
      <c r="S1057" s="37"/>
      <c r="T1057" s="37"/>
      <c r="U1057" s="37"/>
      <c r="V1057" s="37"/>
    </row>
    <row r="1058" spans="9:22" x14ac:dyDescent="0.2">
      <c r="I1058" s="38"/>
      <c r="J1058" s="38"/>
      <c r="K1058" s="38"/>
      <c r="L1058" s="38"/>
      <c r="R1058" s="37"/>
      <c r="S1058" s="37"/>
      <c r="T1058" s="37"/>
      <c r="U1058" s="37"/>
      <c r="V1058" s="37"/>
    </row>
    <row r="1059" spans="9:22" x14ac:dyDescent="0.2">
      <c r="I1059" s="38"/>
      <c r="J1059" s="38"/>
      <c r="K1059" s="38"/>
      <c r="L1059" s="38"/>
      <c r="R1059" s="37"/>
      <c r="S1059" s="37"/>
      <c r="T1059" s="37"/>
      <c r="U1059" s="37"/>
      <c r="V1059" s="37"/>
    </row>
    <row r="1060" spans="9:22" x14ac:dyDescent="0.2">
      <c r="I1060" s="38"/>
      <c r="J1060" s="38"/>
      <c r="K1060" s="38"/>
      <c r="L1060" s="38"/>
      <c r="R1060" s="37"/>
      <c r="S1060" s="37"/>
      <c r="T1060" s="37"/>
      <c r="U1060" s="37"/>
      <c r="V1060" s="37"/>
    </row>
    <row r="1061" spans="9:22" x14ac:dyDescent="0.2">
      <c r="I1061" s="38"/>
      <c r="J1061" s="38"/>
      <c r="K1061" s="38"/>
      <c r="L1061" s="38"/>
      <c r="R1061" s="37"/>
      <c r="S1061" s="37"/>
      <c r="T1061" s="37"/>
      <c r="U1061" s="37"/>
      <c r="V1061" s="37"/>
    </row>
    <row r="1062" spans="9:22" x14ac:dyDescent="0.2">
      <c r="I1062" s="38"/>
      <c r="J1062" s="38"/>
      <c r="K1062" s="38"/>
      <c r="L1062" s="38"/>
      <c r="R1062" s="37"/>
      <c r="S1062" s="37"/>
      <c r="T1062" s="37"/>
      <c r="U1062" s="37"/>
      <c r="V1062" s="37"/>
    </row>
    <row r="1063" spans="9:22" x14ac:dyDescent="0.2">
      <c r="I1063" s="38"/>
      <c r="J1063" s="38"/>
      <c r="K1063" s="38"/>
      <c r="L1063" s="38"/>
      <c r="R1063" s="37"/>
      <c r="S1063" s="37"/>
      <c r="T1063" s="37"/>
      <c r="U1063" s="37"/>
      <c r="V1063" s="37"/>
    </row>
    <row r="1064" spans="9:22" x14ac:dyDescent="0.2">
      <c r="I1064" s="38"/>
      <c r="J1064" s="38"/>
      <c r="K1064" s="38"/>
      <c r="L1064" s="38"/>
      <c r="R1064" s="37"/>
      <c r="S1064" s="37"/>
      <c r="T1064" s="37"/>
      <c r="U1064" s="37"/>
      <c r="V1064" s="37"/>
    </row>
    <row r="1065" spans="9:22" x14ac:dyDescent="0.2">
      <c r="I1065" s="38"/>
      <c r="J1065" s="38"/>
      <c r="K1065" s="38"/>
      <c r="L1065" s="38"/>
      <c r="R1065" s="37"/>
      <c r="S1065" s="37"/>
      <c r="T1065" s="37"/>
      <c r="U1065" s="37"/>
      <c r="V1065" s="37"/>
    </row>
    <row r="1066" spans="9:22" x14ac:dyDescent="0.2">
      <c r="I1066" s="38"/>
      <c r="J1066" s="38"/>
      <c r="K1066" s="38"/>
      <c r="L1066" s="38"/>
      <c r="R1066" s="37"/>
      <c r="S1066" s="37"/>
      <c r="T1066" s="37"/>
      <c r="U1066" s="37"/>
      <c r="V1066" s="37"/>
    </row>
    <row r="1067" spans="9:22" x14ac:dyDescent="0.2">
      <c r="I1067" s="38"/>
      <c r="J1067" s="38"/>
      <c r="K1067" s="38"/>
      <c r="L1067" s="38"/>
      <c r="R1067" s="37"/>
      <c r="S1067" s="37"/>
      <c r="T1067" s="37"/>
      <c r="U1067" s="37"/>
      <c r="V1067" s="37"/>
    </row>
    <row r="1068" spans="9:22" x14ac:dyDescent="0.2">
      <c r="I1068" s="38"/>
      <c r="J1068" s="38"/>
      <c r="K1068" s="38"/>
      <c r="L1068" s="38"/>
      <c r="R1068" s="37"/>
      <c r="S1068" s="37"/>
      <c r="T1068" s="37"/>
      <c r="U1068" s="37"/>
      <c r="V1068" s="37"/>
    </row>
    <row r="1069" spans="9:22" x14ac:dyDescent="0.2">
      <c r="I1069" s="38"/>
      <c r="J1069" s="38"/>
      <c r="K1069" s="38"/>
      <c r="L1069" s="38"/>
      <c r="R1069" s="37"/>
      <c r="S1069" s="37"/>
      <c r="T1069" s="37"/>
      <c r="U1069" s="37"/>
      <c r="V1069" s="37"/>
    </row>
    <row r="1070" spans="9:22" x14ac:dyDescent="0.2">
      <c r="I1070" s="38"/>
      <c r="J1070" s="38"/>
      <c r="K1070" s="38"/>
      <c r="L1070" s="38"/>
      <c r="R1070" s="37"/>
      <c r="S1070" s="37"/>
      <c r="T1070" s="37"/>
      <c r="U1070" s="37"/>
      <c r="V1070" s="37"/>
    </row>
    <row r="1071" spans="9:22" x14ac:dyDescent="0.2">
      <c r="I1071" s="38"/>
      <c r="J1071" s="38"/>
      <c r="K1071" s="38"/>
      <c r="L1071" s="38"/>
      <c r="R1071" s="37"/>
      <c r="S1071" s="37"/>
      <c r="T1071" s="37"/>
      <c r="U1071" s="37"/>
      <c r="V1071" s="37"/>
    </row>
    <row r="1072" spans="9:22" x14ac:dyDescent="0.2">
      <c r="I1072" s="38"/>
      <c r="J1072" s="38"/>
      <c r="K1072" s="38"/>
      <c r="L1072" s="38"/>
      <c r="R1072" s="37"/>
      <c r="S1072" s="37"/>
      <c r="T1072" s="37"/>
      <c r="U1072" s="37"/>
      <c r="V1072" s="37"/>
    </row>
    <row r="1073" spans="9:22" x14ac:dyDescent="0.2">
      <c r="I1073" s="38"/>
      <c r="J1073" s="38"/>
      <c r="K1073" s="38"/>
      <c r="L1073" s="38"/>
      <c r="R1073" s="37"/>
      <c r="S1073" s="37"/>
      <c r="T1073" s="37"/>
      <c r="U1073" s="37"/>
      <c r="V1073" s="37"/>
    </row>
    <row r="1074" spans="9:22" x14ac:dyDescent="0.2">
      <c r="I1074" s="38"/>
      <c r="J1074" s="38"/>
      <c r="K1074" s="38"/>
      <c r="L1074" s="38"/>
      <c r="R1074" s="37"/>
      <c r="S1074" s="37"/>
      <c r="T1074" s="37"/>
      <c r="U1074" s="37"/>
      <c r="V1074" s="37"/>
    </row>
    <row r="1075" spans="9:22" x14ac:dyDescent="0.2">
      <c r="I1075" s="38"/>
      <c r="J1075" s="38"/>
      <c r="K1075" s="38"/>
      <c r="L1075" s="38"/>
      <c r="R1075" s="37"/>
      <c r="S1075" s="37"/>
      <c r="T1075" s="37"/>
      <c r="U1075" s="37"/>
      <c r="V1075" s="37"/>
    </row>
    <row r="1076" spans="9:22" x14ac:dyDescent="0.2">
      <c r="I1076" s="38"/>
      <c r="J1076" s="38"/>
      <c r="K1076" s="38"/>
      <c r="L1076" s="38"/>
      <c r="R1076" s="37"/>
      <c r="S1076" s="37"/>
      <c r="T1076" s="37"/>
      <c r="U1076" s="37"/>
      <c r="V1076" s="37"/>
    </row>
    <row r="1077" spans="9:22" x14ac:dyDescent="0.2">
      <c r="I1077" s="38"/>
      <c r="J1077" s="38"/>
      <c r="K1077" s="38"/>
      <c r="L1077" s="38"/>
      <c r="R1077" s="37"/>
      <c r="S1077" s="37"/>
      <c r="T1077" s="37"/>
      <c r="U1077" s="37"/>
      <c r="V1077" s="37"/>
    </row>
    <row r="1078" spans="9:22" x14ac:dyDescent="0.2">
      <c r="I1078" s="38"/>
      <c r="J1078" s="38"/>
      <c r="K1078" s="38"/>
      <c r="L1078" s="38"/>
      <c r="R1078" s="37"/>
      <c r="S1078" s="37"/>
      <c r="T1078" s="37"/>
      <c r="U1078" s="37"/>
      <c r="V1078" s="37"/>
    </row>
    <row r="1079" spans="9:22" x14ac:dyDescent="0.2">
      <c r="I1079" s="38"/>
      <c r="J1079" s="38"/>
      <c r="K1079" s="38"/>
      <c r="L1079" s="38"/>
      <c r="R1079" s="37"/>
      <c r="S1079" s="37"/>
      <c r="T1079" s="37"/>
      <c r="U1079" s="37"/>
      <c r="V1079" s="37"/>
    </row>
    <row r="1080" spans="9:22" x14ac:dyDescent="0.2">
      <c r="I1080" s="38"/>
      <c r="J1080" s="38"/>
      <c r="K1080" s="38"/>
      <c r="L1080" s="38"/>
      <c r="R1080" s="37"/>
      <c r="S1080" s="37"/>
      <c r="T1080" s="37"/>
      <c r="U1080" s="37"/>
      <c r="V1080" s="37"/>
    </row>
    <row r="1081" spans="9:22" x14ac:dyDescent="0.2">
      <c r="I1081" s="38"/>
      <c r="J1081" s="38"/>
      <c r="K1081" s="38"/>
      <c r="L1081" s="38"/>
      <c r="R1081" s="37"/>
      <c r="S1081" s="37"/>
      <c r="T1081" s="37"/>
      <c r="U1081" s="37"/>
      <c r="V1081" s="37"/>
    </row>
    <row r="1082" spans="9:22" x14ac:dyDescent="0.2">
      <c r="I1082" s="38"/>
      <c r="J1082" s="38"/>
      <c r="K1082" s="38"/>
      <c r="L1082" s="38"/>
      <c r="R1082" s="37"/>
      <c r="S1082" s="37"/>
      <c r="T1082" s="37"/>
      <c r="U1082" s="37"/>
      <c r="V1082" s="37"/>
    </row>
    <row r="1083" spans="9:22" x14ac:dyDescent="0.2">
      <c r="I1083" s="38"/>
      <c r="J1083" s="38"/>
      <c r="K1083" s="38"/>
      <c r="L1083" s="38"/>
      <c r="R1083" s="37"/>
      <c r="S1083" s="37"/>
      <c r="T1083" s="37"/>
      <c r="U1083" s="37"/>
      <c r="V1083" s="37"/>
    </row>
    <row r="1084" spans="9:22" x14ac:dyDescent="0.2">
      <c r="I1084" s="38"/>
      <c r="J1084" s="38"/>
      <c r="K1084" s="38"/>
      <c r="L1084" s="38"/>
      <c r="R1084" s="37"/>
      <c r="S1084" s="37"/>
      <c r="T1084" s="37"/>
      <c r="U1084" s="37"/>
      <c r="V1084" s="37"/>
    </row>
    <row r="1085" spans="9:22" x14ac:dyDescent="0.2">
      <c r="I1085" s="38"/>
      <c r="J1085" s="38"/>
      <c r="K1085" s="38"/>
      <c r="L1085" s="38"/>
      <c r="R1085" s="37"/>
      <c r="S1085" s="37"/>
      <c r="T1085" s="37"/>
      <c r="U1085" s="37"/>
      <c r="V1085" s="37"/>
    </row>
    <row r="1086" spans="9:22" x14ac:dyDescent="0.2">
      <c r="I1086" s="38"/>
      <c r="J1086" s="38"/>
      <c r="K1086" s="38"/>
      <c r="L1086" s="38"/>
      <c r="R1086" s="37"/>
      <c r="S1086" s="37"/>
      <c r="T1086" s="37"/>
      <c r="U1086" s="37"/>
      <c r="V1086" s="37"/>
    </row>
    <row r="1087" spans="9:22" x14ac:dyDescent="0.2">
      <c r="I1087" s="38"/>
      <c r="J1087" s="38"/>
      <c r="K1087" s="38"/>
      <c r="L1087" s="38"/>
      <c r="R1087" s="37"/>
      <c r="S1087" s="37"/>
      <c r="T1087" s="37"/>
      <c r="U1087" s="37"/>
      <c r="V1087" s="37"/>
    </row>
    <row r="1088" spans="9:22" x14ac:dyDescent="0.2">
      <c r="I1088" s="38"/>
      <c r="J1088" s="38"/>
      <c r="K1088" s="38"/>
      <c r="L1088" s="38"/>
      <c r="R1088" s="37"/>
      <c r="S1088" s="37"/>
      <c r="T1088" s="37"/>
      <c r="U1088" s="37"/>
      <c r="V1088" s="37"/>
    </row>
    <row r="1089" spans="9:22" x14ac:dyDescent="0.2">
      <c r="I1089" s="38"/>
      <c r="J1089" s="38"/>
      <c r="K1089" s="38"/>
      <c r="L1089" s="38"/>
      <c r="R1089" s="37"/>
      <c r="S1089" s="37"/>
      <c r="T1089" s="37"/>
      <c r="U1089" s="37"/>
      <c r="V1089" s="37"/>
    </row>
    <row r="1090" spans="9:22" x14ac:dyDescent="0.2">
      <c r="I1090" s="38"/>
      <c r="J1090" s="38"/>
      <c r="K1090" s="38"/>
      <c r="L1090" s="38"/>
      <c r="R1090" s="37"/>
      <c r="S1090" s="37"/>
      <c r="T1090" s="37"/>
      <c r="U1090" s="37"/>
      <c r="V1090" s="37"/>
    </row>
    <row r="1091" spans="9:22" x14ac:dyDescent="0.2">
      <c r="I1091" s="38"/>
      <c r="J1091" s="38"/>
      <c r="K1091" s="38"/>
      <c r="L1091" s="38"/>
      <c r="R1091" s="37"/>
      <c r="S1091" s="37"/>
      <c r="T1091" s="37"/>
      <c r="U1091" s="37"/>
      <c r="V1091" s="37"/>
    </row>
    <row r="1092" spans="9:22" x14ac:dyDescent="0.2">
      <c r="I1092" s="38"/>
      <c r="J1092" s="38"/>
      <c r="K1092" s="38"/>
      <c r="L1092" s="38"/>
      <c r="R1092" s="37"/>
      <c r="S1092" s="37"/>
      <c r="T1092" s="37"/>
      <c r="U1092" s="37"/>
      <c r="V1092" s="37"/>
    </row>
    <row r="1093" spans="9:22" x14ac:dyDescent="0.2">
      <c r="I1093" s="38"/>
      <c r="J1093" s="38"/>
      <c r="K1093" s="38"/>
      <c r="L1093" s="38"/>
      <c r="R1093" s="37"/>
      <c r="S1093" s="37"/>
      <c r="T1093" s="37"/>
      <c r="U1093" s="37"/>
      <c r="V1093" s="37"/>
    </row>
    <row r="1094" spans="9:22" x14ac:dyDescent="0.2">
      <c r="I1094" s="38"/>
      <c r="J1094" s="38"/>
      <c r="K1094" s="38"/>
      <c r="L1094" s="38"/>
      <c r="R1094" s="37"/>
      <c r="S1094" s="37"/>
      <c r="T1094" s="37"/>
      <c r="U1094" s="37"/>
      <c r="V1094" s="37"/>
    </row>
    <row r="1095" spans="9:22" x14ac:dyDescent="0.2">
      <c r="I1095" s="38"/>
      <c r="J1095" s="38"/>
      <c r="K1095" s="38"/>
      <c r="L1095" s="38"/>
      <c r="R1095" s="37"/>
      <c r="S1095" s="37"/>
      <c r="T1095" s="37"/>
      <c r="U1095" s="37"/>
      <c r="V1095" s="37"/>
    </row>
    <row r="1096" spans="9:22" x14ac:dyDescent="0.2">
      <c r="I1096" s="38"/>
      <c r="J1096" s="38"/>
      <c r="K1096" s="38"/>
      <c r="L1096" s="38"/>
      <c r="R1096" s="37"/>
      <c r="S1096" s="37"/>
      <c r="T1096" s="37"/>
      <c r="U1096" s="37"/>
      <c r="V1096" s="37"/>
    </row>
    <row r="1097" spans="9:22" x14ac:dyDescent="0.2">
      <c r="I1097" s="38"/>
      <c r="J1097" s="38"/>
      <c r="K1097" s="38"/>
      <c r="L1097" s="38"/>
      <c r="R1097" s="37"/>
      <c r="S1097" s="37"/>
      <c r="T1097" s="37"/>
      <c r="U1097" s="37"/>
      <c r="V1097" s="37"/>
    </row>
    <row r="1098" spans="9:22" x14ac:dyDescent="0.2">
      <c r="I1098" s="38"/>
      <c r="J1098" s="38"/>
      <c r="K1098" s="38"/>
      <c r="L1098" s="38"/>
      <c r="R1098" s="37"/>
      <c r="S1098" s="37"/>
      <c r="T1098" s="37"/>
      <c r="U1098" s="37"/>
      <c r="V1098" s="37"/>
    </row>
    <row r="1099" spans="9:22" x14ac:dyDescent="0.2">
      <c r="I1099" s="38"/>
      <c r="J1099" s="38"/>
      <c r="K1099" s="38"/>
      <c r="L1099" s="38"/>
      <c r="R1099" s="37"/>
      <c r="S1099" s="37"/>
      <c r="T1099" s="37"/>
      <c r="U1099" s="37"/>
      <c r="V1099" s="37"/>
    </row>
    <row r="1100" spans="9:22" x14ac:dyDescent="0.2">
      <c r="I1100" s="38"/>
      <c r="J1100" s="38"/>
      <c r="K1100" s="38"/>
      <c r="L1100" s="38"/>
      <c r="R1100" s="37"/>
      <c r="S1100" s="37"/>
      <c r="T1100" s="37"/>
      <c r="U1100" s="37"/>
      <c r="V1100" s="37"/>
    </row>
    <row r="1101" spans="9:22" x14ac:dyDescent="0.2">
      <c r="I1101" s="38"/>
      <c r="J1101" s="38"/>
      <c r="K1101" s="38"/>
      <c r="L1101" s="38"/>
      <c r="R1101" s="37"/>
      <c r="S1101" s="37"/>
      <c r="T1101" s="37"/>
      <c r="U1101" s="37"/>
      <c r="V1101" s="37"/>
    </row>
    <row r="1102" spans="9:22" x14ac:dyDescent="0.2">
      <c r="I1102" s="38"/>
      <c r="J1102" s="38"/>
      <c r="K1102" s="38"/>
      <c r="L1102" s="38"/>
      <c r="R1102" s="37"/>
      <c r="S1102" s="37"/>
      <c r="T1102" s="37"/>
      <c r="U1102" s="37"/>
      <c r="V1102" s="37"/>
    </row>
    <row r="1103" spans="9:22" x14ac:dyDescent="0.2">
      <c r="I1103" s="38"/>
      <c r="J1103" s="38"/>
      <c r="K1103" s="38"/>
      <c r="L1103" s="38"/>
      <c r="R1103" s="37"/>
      <c r="S1103" s="37"/>
      <c r="T1103" s="37"/>
      <c r="U1103" s="37"/>
      <c r="V1103" s="37"/>
    </row>
    <row r="1104" spans="9:22" x14ac:dyDescent="0.2">
      <c r="I1104" s="38"/>
      <c r="J1104" s="38"/>
      <c r="K1104" s="38"/>
      <c r="L1104" s="38"/>
      <c r="R1104" s="37"/>
      <c r="S1104" s="37"/>
      <c r="T1104" s="37"/>
      <c r="U1104" s="37"/>
      <c r="V1104" s="37"/>
    </row>
    <row r="1105" spans="9:22" x14ac:dyDescent="0.2">
      <c r="I1105" s="38"/>
      <c r="J1105" s="38"/>
      <c r="K1105" s="38"/>
      <c r="L1105" s="38"/>
      <c r="R1105" s="37"/>
      <c r="S1105" s="37"/>
      <c r="T1105" s="37"/>
      <c r="U1105" s="37"/>
      <c r="V1105" s="37"/>
    </row>
    <row r="1106" spans="9:22" x14ac:dyDescent="0.2">
      <c r="I1106" s="38"/>
      <c r="J1106" s="38"/>
      <c r="K1106" s="38"/>
      <c r="L1106" s="38"/>
      <c r="R1106" s="37"/>
      <c r="S1106" s="37"/>
      <c r="T1106" s="37"/>
      <c r="U1106" s="37"/>
      <c r="V1106" s="37"/>
    </row>
    <row r="1107" spans="9:22" x14ac:dyDescent="0.2">
      <c r="I1107" s="38"/>
      <c r="J1107" s="38"/>
      <c r="K1107" s="38"/>
      <c r="L1107" s="38"/>
      <c r="R1107" s="37"/>
      <c r="S1107" s="37"/>
      <c r="T1107" s="37"/>
      <c r="U1107" s="37"/>
      <c r="V1107" s="37"/>
    </row>
    <row r="1108" spans="9:22" x14ac:dyDescent="0.2">
      <c r="I1108" s="38"/>
      <c r="J1108" s="38"/>
      <c r="K1108" s="38"/>
      <c r="L1108" s="38"/>
      <c r="R1108" s="37"/>
      <c r="S1108" s="37"/>
      <c r="T1108" s="37"/>
      <c r="U1108" s="37"/>
      <c r="V1108" s="37"/>
    </row>
    <row r="1109" spans="9:22" x14ac:dyDescent="0.2">
      <c r="I1109" s="38"/>
      <c r="J1109" s="38"/>
      <c r="K1109" s="38"/>
      <c r="L1109" s="38"/>
      <c r="R1109" s="37"/>
      <c r="S1109" s="37"/>
      <c r="T1109" s="37"/>
      <c r="U1109" s="37"/>
      <c r="V1109" s="37"/>
    </row>
    <row r="1110" spans="9:22" x14ac:dyDescent="0.2">
      <c r="I1110" s="38"/>
      <c r="J1110" s="38"/>
      <c r="K1110" s="38"/>
      <c r="L1110" s="38"/>
      <c r="R1110" s="37"/>
      <c r="S1110" s="37"/>
      <c r="T1110" s="37"/>
      <c r="U1110" s="37"/>
      <c r="V1110" s="37"/>
    </row>
    <row r="1111" spans="9:22" x14ac:dyDescent="0.2">
      <c r="I1111" s="38"/>
      <c r="J1111" s="38"/>
      <c r="K1111" s="38"/>
      <c r="L1111" s="38"/>
      <c r="R1111" s="37"/>
      <c r="S1111" s="37"/>
      <c r="T1111" s="37"/>
      <c r="U1111" s="37"/>
      <c r="V1111" s="37"/>
    </row>
    <row r="1112" spans="9:22" x14ac:dyDescent="0.2">
      <c r="I1112" s="38"/>
      <c r="J1112" s="38"/>
      <c r="K1112" s="38"/>
      <c r="L1112" s="38"/>
      <c r="R1112" s="37"/>
      <c r="S1112" s="37"/>
      <c r="T1112" s="37"/>
      <c r="U1112" s="37"/>
      <c r="V1112" s="37"/>
    </row>
    <row r="1113" spans="9:22" x14ac:dyDescent="0.2">
      <c r="I1113" s="38"/>
      <c r="J1113" s="38"/>
      <c r="K1113" s="38"/>
      <c r="L1113" s="38"/>
      <c r="R1113" s="37"/>
      <c r="S1113" s="37"/>
      <c r="T1113" s="37"/>
      <c r="U1113" s="37"/>
      <c r="V1113" s="37"/>
    </row>
    <row r="1114" spans="9:22" x14ac:dyDescent="0.2">
      <c r="I1114" s="38"/>
      <c r="J1114" s="38"/>
      <c r="K1114" s="38"/>
      <c r="L1114" s="38"/>
      <c r="R1114" s="37"/>
      <c r="S1114" s="37"/>
      <c r="T1114" s="37"/>
      <c r="U1114" s="37"/>
      <c r="V1114" s="37"/>
    </row>
    <row r="1115" spans="9:22" x14ac:dyDescent="0.2">
      <c r="I1115" s="38"/>
      <c r="J1115" s="38"/>
      <c r="K1115" s="38"/>
      <c r="L1115" s="38"/>
      <c r="R1115" s="37"/>
      <c r="S1115" s="37"/>
      <c r="T1115" s="37"/>
      <c r="U1115" s="37"/>
      <c r="V1115" s="37"/>
    </row>
    <row r="1116" spans="9:22" x14ac:dyDescent="0.2">
      <c r="I1116" s="38"/>
      <c r="J1116" s="38"/>
      <c r="K1116" s="38"/>
      <c r="L1116" s="38"/>
      <c r="R1116" s="37"/>
      <c r="S1116" s="37"/>
      <c r="T1116" s="37"/>
      <c r="U1116" s="37"/>
      <c r="V1116" s="37"/>
    </row>
    <row r="1117" spans="9:22" x14ac:dyDescent="0.2">
      <c r="I1117" s="38"/>
      <c r="J1117" s="38"/>
      <c r="K1117" s="38"/>
      <c r="L1117" s="38"/>
      <c r="R1117" s="37"/>
      <c r="S1117" s="37"/>
      <c r="T1117" s="37"/>
      <c r="U1117" s="37"/>
      <c r="V1117" s="37"/>
    </row>
    <row r="1118" spans="9:22" x14ac:dyDescent="0.2">
      <c r="I1118" s="38"/>
      <c r="J1118" s="38"/>
      <c r="K1118" s="38"/>
      <c r="L1118" s="38"/>
      <c r="R1118" s="37"/>
      <c r="S1118" s="37"/>
      <c r="T1118" s="37"/>
      <c r="U1118" s="37"/>
      <c r="V1118" s="37"/>
    </row>
    <row r="1119" spans="9:22" x14ac:dyDescent="0.2">
      <c r="I1119" s="38"/>
      <c r="J1119" s="38"/>
      <c r="K1119" s="38"/>
      <c r="L1119" s="38"/>
      <c r="R1119" s="37"/>
      <c r="S1119" s="37"/>
      <c r="T1119" s="37"/>
      <c r="U1119" s="37"/>
      <c r="V1119" s="37"/>
    </row>
    <row r="1120" spans="9:22" x14ac:dyDescent="0.2">
      <c r="I1120" s="38"/>
      <c r="J1120" s="38"/>
      <c r="K1120" s="38"/>
      <c r="L1120" s="38"/>
      <c r="R1120" s="37"/>
      <c r="S1120" s="37"/>
      <c r="T1120" s="37"/>
      <c r="U1120" s="37"/>
      <c r="V1120" s="37"/>
    </row>
    <row r="1121" spans="9:22" x14ac:dyDescent="0.2">
      <c r="I1121" s="38"/>
      <c r="J1121" s="38"/>
      <c r="K1121" s="38"/>
      <c r="L1121" s="38"/>
      <c r="R1121" s="37"/>
      <c r="S1121" s="37"/>
      <c r="T1121" s="37"/>
      <c r="U1121" s="37"/>
      <c r="V1121" s="37"/>
    </row>
    <row r="1122" spans="9:22" x14ac:dyDescent="0.2">
      <c r="I1122" s="38"/>
      <c r="J1122" s="38"/>
      <c r="K1122" s="38"/>
      <c r="L1122" s="38"/>
      <c r="R1122" s="37"/>
      <c r="S1122" s="37"/>
      <c r="T1122" s="37"/>
      <c r="U1122" s="37"/>
      <c r="V1122" s="37"/>
    </row>
    <row r="1123" spans="9:22" x14ac:dyDescent="0.2">
      <c r="I1123" s="38"/>
      <c r="J1123" s="38"/>
      <c r="K1123" s="38"/>
      <c r="L1123" s="38"/>
      <c r="R1123" s="37"/>
      <c r="S1123" s="37"/>
      <c r="T1123" s="37"/>
      <c r="U1123" s="37"/>
      <c r="V1123" s="37"/>
    </row>
    <row r="1124" spans="9:22" x14ac:dyDescent="0.2">
      <c r="I1124" s="38"/>
      <c r="J1124" s="38"/>
      <c r="K1124" s="38"/>
      <c r="L1124" s="38"/>
      <c r="R1124" s="37"/>
      <c r="S1124" s="37"/>
      <c r="T1124" s="37"/>
      <c r="U1124" s="37"/>
      <c r="V1124" s="37"/>
    </row>
    <row r="1125" spans="9:22" x14ac:dyDescent="0.2">
      <c r="I1125" s="38"/>
      <c r="J1125" s="38"/>
      <c r="K1125" s="38"/>
      <c r="L1125" s="38"/>
      <c r="R1125" s="37"/>
      <c r="S1125" s="37"/>
      <c r="T1125" s="37"/>
      <c r="U1125" s="37"/>
      <c r="V1125" s="37"/>
    </row>
    <row r="1126" spans="9:22" x14ac:dyDescent="0.2">
      <c r="I1126" s="38"/>
      <c r="J1126" s="38"/>
      <c r="K1126" s="38"/>
      <c r="L1126" s="38"/>
      <c r="R1126" s="37"/>
      <c r="S1126" s="37"/>
      <c r="T1126" s="37"/>
      <c r="U1126" s="37"/>
      <c r="V1126" s="37"/>
    </row>
    <row r="1127" spans="9:22" x14ac:dyDescent="0.2">
      <c r="I1127" s="38"/>
      <c r="J1127" s="38"/>
      <c r="K1127" s="38"/>
      <c r="L1127" s="38"/>
      <c r="R1127" s="37"/>
      <c r="S1127" s="37"/>
      <c r="T1127" s="37"/>
      <c r="U1127" s="37"/>
      <c r="V1127" s="37"/>
    </row>
    <row r="1128" spans="9:22" x14ac:dyDescent="0.2">
      <c r="I1128" s="38"/>
      <c r="J1128" s="38"/>
      <c r="K1128" s="38"/>
      <c r="L1128" s="38"/>
      <c r="R1128" s="37"/>
      <c r="S1128" s="37"/>
      <c r="T1128" s="37"/>
      <c r="U1128" s="37"/>
      <c r="V1128" s="37"/>
    </row>
    <row r="1129" spans="9:22" x14ac:dyDescent="0.2">
      <c r="I1129" s="38"/>
      <c r="J1129" s="38"/>
      <c r="K1129" s="38"/>
      <c r="L1129" s="38"/>
      <c r="R1129" s="37"/>
      <c r="S1129" s="37"/>
      <c r="T1129" s="37"/>
      <c r="U1129" s="37"/>
      <c r="V1129" s="37"/>
    </row>
    <row r="1130" spans="9:22" x14ac:dyDescent="0.2">
      <c r="I1130" s="38"/>
      <c r="J1130" s="38"/>
      <c r="K1130" s="38"/>
      <c r="L1130" s="38"/>
      <c r="R1130" s="37"/>
      <c r="S1130" s="37"/>
      <c r="T1130" s="37"/>
      <c r="U1130" s="37"/>
      <c r="V1130" s="37"/>
    </row>
    <row r="1131" spans="9:22" x14ac:dyDescent="0.2">
      <c r="I1131" s="38"/>
      <c r="J1131" s="38"/>
      <c r="K1131" s="38"/>
      <c r="L1131" s="38"/>
      <c r="R1131" s="37"/>
      <c r="S1131" s="37"/>
      <c r="T1131" s="37"/>
      <c r="U1131" s="37"/>
      <c r="V1131" s="37"/>
    </row>
    <row r="1132" spans="9:22" x14ac:dyDescent="0.2">
      <c r="I1132" s="38"/>
      <c r="J1132" s="38"/>
      <c r="K1132" s="38"/>
      <c r="L1132" s="38"/>
      <c r="R1132" s="37"/>
      <c r="S1132" s="37"/>
      <c r="T1132" s="37"/>
      <c r="U1132" s="37"/>
      <c r="V1132" s="37"/>
    </row>
    <row r="1133" spans="9:22" x14ac:dyDescent="0.2">
      <c r="I1133" s="38"/>
      <c r="J1133" s="38"/>
      <c r="K1133" s="38"/>
      <c r="L1133" s="38"/>
      <c r="R1133" s="37"/>
      <c r="S1133" s="37"/>
      <c r="T1133" s="37"/>
      <c r="U1133" s="37"/>
      <c r="V1133" s="37"/>
    </row>
    <row r="1134" spans="9:22" x14ac:dyDescent="0.2">
      <c r="I1134" s="38"/>
      <c r="J1134" s="38"/>
      <c r="K1134" s="38"/>
      <c r="L1134" s="38"/>
      <c r="R1134" s="37"/>
      <c r="S1134" s="37"/>
      <c r="T1134" s="37"/>
      <c r="U1134" s="37"/>
      <c r="V1134" s="37"/>
    </row>
    <row r="1135" spans="9:22" x14ac:dyDescent="0.2">
      <c r="I1135" s="38"/>
      <c r="J1135" s="38"/>
      <c r="K1135" s="38"/>
      <c r="L1135" s="38"/>
      <c r="R1135" s="37"/>
      <c r="S1135" s="37"/>
      <c r="T1135" s="37"/>
      <c r="U1135" s="37"/>
      <c r="V1135" s="37"/>
    </row>
    <row r="1136" spans="9:22" x14ac:dyDescent="0.2">
      <c r="I1136" s="38"/>
      <c r="J1136" s="38"/>
      <c r="K1136" s="38"/>
      <c r="L1136" s="38"/>
      <c r="R1136" s="37"/>
      <c r="S1136" s="37"/>
      <c r="T1136" s="37"/>
      <c r="U1136" s="37"/>
      <c r="V1136" s="37"/>
    </row>
    <row r="1137" spans="9:22" x14ac:dyDescent="0.2">
      <c r="I1137" s="38"/>
      <c r="J1137" s="38"/>
      <c r="K1137" s="38"/>
      <c r="L1137" s="38"/>
      <c r="R1137" s="37"/>
      <c r="S1137" s="37"/>
      <c r="T1137" s="37"/>
      <c r="U1137" s="37"/>
      <c r="V1137" s="37"/>
    </row>
    <row r="1138" spans="9:22" x14ac:dyDescent="0.2">
      <c r="I1138" s="38"/>
      <c r="J1138" s="38"/>
      <c r="K1138" s="38"/>
      <c r="L1138" s="38"/>
      <c r="R1138" s="37"/>
      <c r="S1138" s="37"/>
      <c r="T1138" s="37"/>
      <c r="U1138" s="37"/>
      <c r="V1138" s="37"/>
    </row>
    <row r="1139" spans="9:22" x14ac:dyDescent="0.2">
      <c r="I1139" s="38"/>
      <c r="J1139" s="38"/>
      <c r="K1139" s="38"/>
      <c r="L1139" s="38"/>
      <c r="R1139" s="37"/>
      <c r="S1139" s="37"/>
      <c r="T1139" s="37"/>
      <c r="U1139" s="37"/>
      <c r="V1139" s="37"/>
    </row>
    <row r="1140" spans="9:22" x14ac:dyDescent="0.2">
      <c r="I1140" s="38"/>
      <c r="J1140" s="38"/>
      <c r="K1140" s="38"/>
      <c r="L1140" s="38"/>
      <c r="R1140" s="37"/>
      <c r="S1140" s="37"/>
      <c r="T1140" s="37"/>
      <c r="U1140" s="37"/>
      <c r="V1140" s="37"/>
    </row>
    <row r="1141" spans="9:22" x14ac:dyDescent="0.2">
      <c r="I1141" s="38"/>
      <c r="J1141" s="38"/>
      <c r="K1141" s="38"/>
      <c r="L1141" s="38"/>
      <c r="R1141" s="37"/>
      <c r="S1141" s="37"/>
      <c r="T1141" s="37"/>
      <c r="U1141" s="37"/>
      <c r="V1141" s="37"/>
    </row>
    <row r="1142" spans="9:22" x14ac:dyDescent="0.2">
      <c r="I1142" s="38"/>
      <c r="J1142" s="38"/>
      <c r="K1142" s="38"/>
      <c r="L1142" s="38"/>
      <c r="R1142" s="37"/>
      <c r="S1142" s="37"/>
      <c r="T1142" s="37"/>
      <c r="U1142" s="37"/>
      <c r="V1142" s="37"/>
    </row>
    <row r="1143" spans="9:22" x14ac:dyDescent="0.2">
      <c r="I1143" s="38"/>
      <c r="J1143" s="38"/>
      <c r="K1143" s="38"/>
      <c r="L1143" s="38"/>
      <c r="R1143" s="37"/>
      <c r="S1143" s="37"/>
      <c r="T1143" s="37"/>
      <c r="U1143" s="37"/>
      <c r="V1143" s="37"/>
    </row>
    <row r="1144" spans="9:22" x14ac:dyDescent="0.2">
      <c r="I1144" s="38"/>
      <c r="J1144" s="38"/>
      <c r="K1144" s="38"/>
      <c r="L1144" s="38"/>
      <c r="R1144" s="37"/>
      <c r="S1144" s="37"/>
      <c r="T1144" s="37"/>
      <c r="U1144" s="37"/>
      <c r="V1144" s="37"/>
    </row>
    <row r="1145" spans="9:22" x14ac:dyDescent="0.2">
      <c r="I1145" s="38"/>
      <c r="J1145" s="38"/>
      <c r="K1145" s="38"/>
      <c r="L1145" s="38"/>
      <c r="R1145" s="37"/>
      <c r="S1145" s="37"/>
      <c r="T1145" s="37"/>
      <c r="U1145" s="37"/>
      <c r="V1145" s="37"/>
    </row>
    <row r="1146" spans="9:22" x14ac:dyDescent="0.2">
      <c r="I1146" s="38"/>
      <c r="J1146" s="38"/>
      <c r="K1146" s="38"/>
      <c r="L1146" s="38"/>
      <c r="R1146" s="37"/>
      <c r="S1146" s="37"/>
      <c r="T1146" s="37"/>
      <c r="U1146" s="37"/>
      <c r="V1146" s="37"/>
    </row>
    <row r="1147" spans="9:22" x14ac:dyDescent="0.2">
      <c r="I1147" s="38"/>
      <c r="J1147" s="38"/>
      <c r="K1147" s="38"/>
      <c r="L1147" s="38"/>
      <c r="R1147" s="37"/>
      <c r="S1147" s="37"/>
      <c r="T1147" s="37"/>
      <c r="U1147" s="37"/>
      <c r="V1147" s="37"/>
    </row>
    <row r="1148" spans="9:22" x14ac:dyDescent="0.2">
      <c r="I1148" s="38"/>
      <c r="J1148" s="38"/>
      <c r="K1148" s="38"/>
      <c r="L1148" s="38"/>
      <c r="R1148" s="37"/>
      <c r="S1148" s="37"/>
      <c r="T1148" s="37"/>
      <c r="U1148" s="37"/>
      <c r="V1148" s="37"/>
    </row>
    <row r="1149" spans="9:22" x14ac:dyDescent="0.2">
      <c r="I1149" s="38"/>
      <c r="J1149" s="38"/>
      <c r="K1149" s="38"/>
      <c r="L1149" s="38"/>
      <c r="R1149" s="37"/>
      <c r="S1149" s="37"/>
      <c r="T1149" s="37"/>
      <c r="U1149" s="37"/>
      <c r="V1149" s="37"/>
    </row>
    <row r="1150" spans="9:22" x14ac:dyDescent="0.2">
      <c r="I1150" s="38"/>
      <c r="J1150" s="38"/>
      <c r="K1150" s="38"/>
      <c r="L1150" s="38"/>
      <c r="R1150" s="37"/>
      <c r="S1150" s="37"/>
      <c r="T1150" s="37"/>
      <c r="U1150" s="37"/>
      <c r="V1150" s="37"/>
    </row>
    <row r="1151" spans="9:22" x14ac:dyDescent="0.2">
      <c r="I1151" s="38"/>
      <c r="J1151" s="38"/>
      <c r="K1151" s="38"/>
      <c r="L1151" s="38"/>
      <c r="R1151" s="37"/>
      <c r="S1151" s="37"/>
      <c r="T1151" s="37"/>
      <c r="U1151" s="37"/>
      <c r="V1151" s="37"/>
    </row>
    <row r="1152" spans="9:22" x14ac:dyDescent="0.2">
      <c r="I1152" s="38"/>
      <c r="J1152" s="38"/>
      <c r="K1152" s="38"/>
      <c r="L1152" s="38"/>
      <c r="R1152" s="37"/>
      <c r="S1152" s="37"/>
      <c r="T1152" s="37"/>
      <c r="U1152" s="37"/>
      <c r="V1152" s="37"/>
    </row>
    <row r="1153" spans="9:22" x14ac:dyDescent="0.2">
      <c r="I1153" s="38"/>
      <c r="J1153" s="38"/>
      <c r="K1153" s="38"/>
      <c r="L1153" s="38"/>
      <c r="R1153" s="37"/>
      <c r="S1153" s="37"/>
      <c r="T1153" s="37"/>
      <c r="U1153" s="37"/>
      <c r="V1153" s="37"/>
    </row>
    <row r="1154" spans="9:22" x14ac:dyDescent="0.2">
      <c r="I1154" s="38"/>
      <c r="J1154" s="38"/>
      <c r="K1154" s="38"/>
      <c r="L1154" s="38"/>
      <c r="R1154" s="37"/>
      <c r="S1154" s="37"/>
      <c r="T1154" s="37"/>
      <c r="U1154" s="37"/>
      <c r="V1154" s="37"/>
    </row>
    <row r="1155" spans="9:22" x14ac:dyDescent="0.2">
      <c r="I1155" s="38"/>
      <c r="J1155" s="38"/>
      <c r="K1155" s="38"/>
      <c r="L1155" s="38"/>
      <c r="R1155" s="37"/>
      <c r="S1155" s="37"/>
      <c r="T1155" s="37"/>
      <c r="U1155" s="37"/>
      <c r="V1155" s="37"/>
    </row>
    <row r="1156" spans="9:22" x14ac:dyDescent="0.2">
      <c r="I1156" s="38"/>
      <c r="J1156" s="38"/>
      <c r="K1156" s="38"/>
      <c r="L1156" s="38"/>
      <c r="R1156" s="37"/>
      <c r="S1156" s="37"/>
      <c r="T1156" s="37"/>
      <c r="U1156" s="37"/>
      <c r="V1156" s="37"/>
    </row>
    <row r="1157" spans="9:22" x14ac:dyDescent="0.2">
      <c r="I1157" s="38"/>
      <c r="J1157" s="38"/>
      <c r="K1157" s="38"/>
      <c r="L1157" s="38"/>
      <c r="R1157" s="37"/>
      <c r="S1157" s="37"/>
      <c r="T1157" s="37"/>
      <c r="U1157" s="37"/>
      <c r="V1157" s="37"/>
    </row>
    <row r="1158" spans="9:22" x14ac:dyDescent="0.2">
      <c r="I1158" s="38"/>
      <c r="J1158" s="38"/>
      <c r="K1158" s="38"/>
      <c r="L1158" s="38"/>
      <c r="R1158" s="37"/>
      <c r="S1158" s="37"/>
      <c r="T1158" s="37"/>
      <c r="U1158" s="37"/>
      <c r="V1158" s="37"/>
    </row>
    <row r="1159" spans="9:22" x14ac:dyDescent="0.2">
      <c r="I1159" s="38"/>
      <c r="J1159" s="38"/>
      <c r="K1159" s="38"/>
      <c r="L1159" s="38"/>
      <c r="R1159" s="37"/>
      <c r="S1159" s="37"/>
      <c r="T1159" s="37"/>
      <c r="U1159" s="37"/>
      <c r="V1159" s="37"/>
    </row>
  </sheetData>
  <autoFilter ref="A1:AC356" xr:uid="{00000000-0001-0000-0100-000000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2FC58-49D7-4A95-A2ED-174E20E710F1}">
  <dimension ref="A1:B11"/>
  <sheetViews>
    <sheetView tabSelected="1" workbookViewId="0">
      <selection activeCell="E9" sqref="E9"/>
    </sheetView>
  </sheetViews>
  <sheetFormatPr defaultRowHeight="15" x14ac:dyDescent="0.25"/>
  <cols>
    <col min="1" max="1" width="39.85546875" customWidth="1"/>
    <col min="2" max="2" width="70" customWidth="1"/>
  </cols>
  <sheetData>
    <row r="1" spans="1:2" ht="16.5" thickBot="1" x14ac:dyDescent="0.3">
      <c r="A1" s="2" t="s">
        <v>17</v>
      </c>
      <c r="B1" s="16"/>
    </row>
    <row r="2" spans="1:2" ht="25.5" x14ac:dyDescent="0.25">
      <c r="A2" s="41" t="s">
        <v>766</v>
      </c>
      <c r="B2" s="54" t="s">
        <v>18</v>
      </c>
    </row>
    <row r="3" spans="1:2" ht="25.5" x14ac:dyDescent="0.25">
      <c r="A3" s="42" t="s">
        <v>767</v>
      </c>
      <c r="B3" s="55"/>
    </row>
    <row r="4" spans="1:2" x14ac:dyDescent="0.25">
      <c r="A4" s="17" t="s">
        <v>5</v>
      </c>
      <c r="B4" s="55"/>
    </row>
    <row r="5" spans="1:2" ht="38.25" x14ac:dyDescent="0.25">
      <c r="A5" s="43" t="s">
        <v>768</v>
      </c>
      <c r="B5" s="55"/>
    </row>
    <row r="6" spans="1:2" ht="15.75" thickBot="1" x14ac:dyDescent="0.3">
      <c r="A6" s="18" t="s">
        <v>4</v>
      </c>
      <c r="B6" s="56"/>
    </row>
    <row r="9" spans="1:2" ht="75" x14ac:dyDescent="0.25">
      <c r="A9" s="44" t="s">
        <v>802</v>
      </c>
      <c r="B9" s="45" t="s">
        <v>803</v>
      </c>
    </row>
    <row r="10" spans="1:2" ht="90" x14ac:dyDescent="0.25">
      <c r="A10" s="44" t="s">
        <v>804</v>
      </c>
      <c r="B10" s="46" t="s">
        <v>805</v>
      </c>
    </row>
    <row r="11" spans="1:2" ht="300" x14ac:dyDescent="0.25">
      <c r="A11" s="44" t="s">
        <v>806</v>
      </c>
      <c r="B11" s="46" t="s">
        <v>807</v>
      </c>
    </row>
  </sheetData>
  <mergeCells count="1">
    <mergeCell ref="B2: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1f6754e-bca0-401a-b5c4-9c8795ebe677">
      <UserInfo>
        <DisplayName>Joanne Scott</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24D29B5CC714AA17D93B899816A6D" ma:contentTypeVersion="12" ma:contentTypeDescription="Create a new document." ma:contentTypeScope="" ma:versionID="fea87de6dfa4ce0660d0a6930deb2cc5">
  <xsd:schema xmlns:xsd="http://www.w3.org/2001/XMLSchema" xmlns:xs="http://www.w3.org/2001/XMLSchema" xmlns:p="http://schemas.microsoft.com/office/2006/metadata/properties" xmlns:ns2="392bd12a-02d3-4895-a365-f1b65e870b6c" xmlns:ns3="31f6754e-bca0-401a-b5c4-9c8795ebe677" targetNamespace="http://schemas.microsoft.com/office/2006/metadata/properties" ma:root="true" ma:fieldsID="a2eabec7ff93f7d61f5b3d54a48801ef" ns2:_="" ns3:_="">
    <xsd:import namespace="392bd12a-02d3-4895-a365-f1b65e870b6c"/>
    <xsd:import namespace="31f6754e-bca0-401a-b5c4-9c8795ebe6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bd12a-02d3-4895-a365-f1b65e870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f6754e-bca0-401a-b5c4-9c8795ebe67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123CD-4B60-450A-90E8-8D754E78BBCE}">
  <ds:schemaRefs>
    <ds:schemaRef ds:uri="http://schemas.openxmlformats.org/package/2006/metadata/core-properties"/>
    <ds:schemaRef ds:uri="392bd12a-02d3-4895-a365-f1b65e870b6c"/>
    <ds:schemaRef ds:uri="http://schemas.microsoft.com/office/2006/metadata/properties"/>
    <ds:schemaRef ds:uri="31f6754e-bca0-401a-b5c4-9c8795ebe677"/>
    <ds:schemaRef ds:uri="http://purl.org/dc/dcmitype/"/>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58817AFF-7519-472E-BA0B-B8C09B3CA116}">
  <ds:schemaRefs>
    <ds:schemaRef ds:uri="http://schemas.microsoft.com/sharepoint/v3/contenttype/forms"/>
  </ds:schemaRefs>
</ds:datastoreItem>
</file>

<file path=customXml/itemProps3.xml><?xml version="1.0" encoding="utf-8"?>
<ds:datastoreItem xmlns:ds="http://schemas.openxmlformats.org/officeDocument/2006/customXml" ds:itemID="{8736C84E-BCA3-47C8-858A-691D05B2F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bd12a-02d3-4895-a365-f1b65e870b6c"/>
    <ds:schemaRef ds:uri="31f6754e-bca0-401a-b5c4-9c8795ebe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Sites Assessment</vt:lpstr>
      <vt:lpstr>Calculations</vt:lpstr>
      <vt:lpstr>Other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Williamson</dc:creator>
  <cp:keywords/>
  <dc:description/>
  <cp:lastModifiedBy>Sarah Hanna</cp:lastModifiedBy>
  <cp:revision/>
  <dcterms:created xsi:type="dcterms:W3CDTF">2015-12-04T10:36:28Z</dcterms:created>
  <dcterms:modified xsi:type="dcterms:W3CDTF">2024-09-18T10:04:15Z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0x0101005A524D29B5CC714AA17D93B899816A6D</vt:lpwstr>
  </property>
</Properties>
</file>